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8C4FC41-5C81-402A-B5C1-500126E35705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2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<sst xmlns="http://schemas.openxmlformats.org/spreadsheetml/2006/main" count="1120" uniqueCount="273">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</sst>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277206</v>
      </c>
    </row>
    <row r="8" spans="1:3" ht="15" customHeight="1" x14ac:dyDescent="0.25">
      <c r="B8" s="7" t="s">
        <v>106</v>
      </c>
      <c r="C8" s="70">
        <v>3.4000000000000002E-2</v>
      </c>
    </row>
    <row r="9" spans="1:3" ht="15" customHeight="1" x14ac:dyDescent="0.25">
      <c r="B9" s="9" t="s">
        <v>107</v>
      </c>
      <c r="C9" s="71">
        <v>0.96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0.67700000000000005</v>
      </c>
    </row>
    <row r="13" spans="1:3" ht="15" customHeight="1" x14ac:dyDescent="0.25">
      <c r="B13" s="7" t="s">
        <v>110</v>
      </c>
      <c r="C13" s="70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0.13100000000000001</v>
      </c>
    </row>
    <row r="24" spans="1:3" ht="15" customHeight="1" x14ac:dyDescent="0.25">
      <c r="B24" s="20" t="s">
        <v>102</v>
      </c>
      <c r="C24" s="71">
        <v>0.434</v>
      </c>
    </row>
    <row r="25" spans="1:3" ht="15" customHeight="1" x14ac:dyDescent="0.25">
      <c r="B25" s="20" t="s">
        <v>103</v>
      </c>
      <c r="C25" s="71">
        <v>0.35249999999999998</v>
      </c>
    </row>
    <row r="26" spans="1:3" ht="15" customHeight="1" x14ac:dyDescent="0.25">
      <c r="B26" s="20" t="s">
        <v>104</v>
      </c>
      <c r="C26" s="71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0.27200000000000002</v>
      </c>
    </row>
    <row r="30" spans="1:3" ht="14.25" customHeight="1" x14ac:dyDescent="0.25">
      <c r="B30" s="30" t="s">
        <v>76</v>
      </c>
      <c r="C30" s="73">
        <v>6.5000000000000002E-2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0.54400000000000004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21.5</v>
      </c>
    </row>
    <row r="38" spans="1:5" ht="15" customHeight="1" x14ac:dyDescent="0.25">
      <c r="B38" s="16" t="s">
        <v>91</v>
      </c>
      <c r="C38" s="75">
        <v>35.1</v>
      </c>
      <c r="D38" s="17"/>
      <c r="E38" s="18"/>
    </row>
    <row r="39" spans="1:5" ht="15" customHeight="1" x14ac:dyDescent="0.25">
      <c r="B39" s="16" t="s">
        <v>90</v>
      </c>
      <c r="C39" s="75">
        <v>48.3</v>
      </c>
      <c r="D39" s="17"/>
      <c r="E39" s="17"/>
    </row>
    <row r="40" spans="1:5" ht="15" customHeight="1" x14ac:dyDescent="0.25">
      <c r="B40" s="16" t="s">
        <v>171</v>
      </c>
      <c r="C40" s="75">
        <v>2.91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2.63E-2</v>
      </c>
      <c r="D45" s="17"/>
    </row>
    <row r="46" spans="1:5" ht="15.75" customHeight="1" x14ac:dyDescent="0.25">
      <c r="B46" s="16" t="s">
        <v>11</v>
      </c>
      <c r="C46" s="71">
        <v>0.1368</v>
      </c>
      <c r="D46" s="17"/>
    </row>
    <row r="47" spans="1:5" ht="15.75" customHeight="1" x14ac:dyDescent="0.25">
      <c r="B47" s="16" t="s">
        <v>12</v>
      </c>
      <c r="C47" s="71">
        <v>0.21940000000000001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3.4037880358349999</v>
      </c>
      <c r="D51" s="17"/>
    </row>
    <row r="52" spans="1:4" ht="15" customHeight="1" x14ac:dyDescent="0.25">
      <c r="B52" s="16" t="s">
        <v>125</v>
      </c>
      <c r="C52" s="76">
        <v>3.6249168675599996</v>
      </c>
    </row>
    <row r="53" spans="1:4" ht="15.75" customHeight="1" x14ac:dyDescent="0.25">
      <c r="B53" s="16" t="s">
        <v>126</v>
      </c>
      <c r="C53" s="76">
        <v>3.6249168675599996</v>
      </c>
    </row>
    <row r="54" spans="1:4" ht="15.75" customHeight="1" x14ac:dyDescent="0.25">
      <c r="B54" s="16" t="s">
        <v>127</v>
      </c>
      <c r="C54" s="76">
        <v>2.77366681126</v>
      </c>
    </row>
    <row r="55" spans="1:4" ht="15.75" customHeight="1" x14ac:dyDescent="0.25">
      <c r="B55" s="16" t="s">
        <v>128</v>
      </c>
      <c r="C55" s="76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0.34613422063006588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3.4000000000000002E-2</v>
      </c>
      <c r="E2" s="91">
        <f>food_insecure</f>
        <v>3.4000000000000002E-2</v>
      </c>
      <c r="F2" s="91">
        <f>food_insecure</f>
        <v>3.4000000000000002E-2</v>
      </c>
      <c r="G2" s="91">
        <f>food_insecure</f>
        <v>3.4000000000000002E-2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3.4000000000000002E-2</v>
      </c>
      <c r="F5" s="91">
        <f>food_insecure</f>
        <v>3.4000000000000002E-2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3.4037880358349999</v>
      </c>
      <c r="D7" s="91">
        <f>diarrhoea_1_5mo</f>
        <v>3.6249168675599996</v>
      </c>
      <c r="E7" s="91">
        <f>diarrhoea_6_11mo</f>
        <v>3.6249168675599996</v>
      </c>
      <c r="F7" s="91">
        <f>diarrhoea_12_23mo</f>
        <v>2.77366681126</v>
      </c>
      <c r="G7" s="91">
        <f>diarrhoea_24_59mo</f>
        <v>2.77366681126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3.4000000000000002E-2</v>
      </c>
      <c r="F8" s="91">
        <f>food_insecure</f>
        <v>3.4000000000000002E-2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3.4037880358349999</v>
      </c>
      <c r="D12" s="91">
        <f>diarrhoea_1_5mo</f>
        <v>3.6249168675599996</v>
      </c>
      <c r="E12" s="91">
        <f>diarrhoea_6_11mo</f>
        <v>3.6249168675599996</v>
      </c>
      <c r="F12" s="91">
        <f>diarrhoea_12_23mo</f>
        <v>2.77366681126</v>
      </c>
      <c r="G12" s="91">
        <f>diarrhoea_24_59mo</f>
        <v>2.77366681126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3.4000000000000002E-2</v>
      </c>
      <c r="I15" s="91">
        <f>food_insecure</f>
        <v>3.4000000000000002E-2</v>
      </c>
      <c r="J15" s="91">
        <f>food_insecure</f>
        <v>3.4000000000000002E-2</v>
      </c>
      <c r="K15" s="91">
        <f>food_insecure</f>
        <v>3.4000000000000002E-2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0.77599999999999991</v>
      </c>
      <c r="I18" s="91">
        <f>frac_PW_health_facility</f>
        <v>0.77599999999999991</v>
      </c>
      <c r="J18" s="91">
        <f>frac_PW_health_facility</f>
        <v>0.77599999999999991</v>
      </c>
      <c r="K18" s="91">
        <f>frac_PW_health_facility</f>
        <v>0.77599999999999991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0.96</v>
      </c>
      <c r="I19" s="91">
        <f>frac_malaria_risk</f>
        <v>0.96</v>
      </c>
      <c r="J19" s="91">
        <f>frac_malaria_risk</f>
        <v>0.96</v>
      </c>
      <c r="K19" s="91">
        <f>frac_malaria_risk</f>
        <v>0.96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0.66299999999999992</v>
      </c>
      <c r="M24" s="91">
        <f>famplan_unmet_need</f>
        <v>0.66299999999999992</v>
      </c>
      <c r="N24" s="91">
        <f>famplan_unmet_need</f>
        <v>0.66299999999999992</v>
      </c>
      <c r="O24" s="91">
        <f>famplan_unmet_need</f>
        <v>0.66299999999999992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0.33505584958288798</v>
      </c>
      <c r="M25" s="91">
        <f>(1-food_insecure)*(0.49)+food_insecure*(0.7)</f>
        <v>0.49713999999999997</v>
      </c>
      <c r="N25" s="91">
        <f>(1-food_insecure)*(0.49)+food_insecure*(0.7)</f>
        <v>0.49713999999999997</v>
      </c>
      <c r="O25" s="91">
        <f>(1-food_insecure)*(0.49)+food_insecure*(0.7)</f>
        <v>0.49713999999999997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0.14359536410695201</v>
      </c>
      <c r="M26" s="91">
        <f>(1-food_insecure)*(0.21)+food_insecure*(0.3)</f>
        <v>0.21305999999999997</v>
      </c>
      <c r="N26" s="91">
        <f>(1-food_insecure)*(0.21)+food_insecure*(0.3)</f>
        <v>0.21305999999999997</v>
      </c>
      <c r="O26" s="91">
        <f>(1-food_insecure)*(0.21)+food_insecure*(0.3)</f>
        <v>0.21305999999999997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0.19531557551015999</v>
      </c>
      <c r="M27" s="91">
        <f>(1-food_insecure)*(0.3)</f>
        <v>0.2898</v>
      </c>
      <c r="N27" s="91">
        <f>(1-food_insecure)*(0.3)</f>
        <v>0.2898</v>
      </c>
      <c r="O27" s="91">
        <f>(1-food_insecure)*(0.3)</f>
        <v>0.2898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0.96</v>
      </c>
      <c r="D34" s="91">
        <f t="shared" si="3"/>
        <v>0.96</v>
      </c>
      <c r="E34" s="91">
        <f t="shared" si="3"/>
        <v>0.96</v>
      </c>
      <c r="F34" s="91">
        <f t="shared" si="3"/>
        <v>0.96</v>
      </c>
      <c r="G34" s="91">
        <f t="shared" si="3"/>
        <v>0.96</v>
      </c>
      <c r="H34" s="91">
        <f t="shared" si="3"/>
        <v>0.96</v>
      </c>
      <c r="I34" s="91">
        <f t="shared" si="3"/>
        <v>0.96</v>
      </c>
      <c r="J34" s="91">
        <f t="shared" si="3"/>
        <v>0.96</v>
      </c>
      <c r="K34" s="91">
        <f t="shared" si="3"/>
        <v>0.96</v>
      </c>
      <c r="L34" s="91">
        <f t="shared" si="3"/>
        <v>0.96</v>
      </c>
      <c r="M34" s="91">
        <f t="shared" si="3"/>
        <v>0.96</v>
      </c>
      <c r="N34" s="91">
        <f t="shared" si="3"/>
        <v>0.96</v>
      </c>
      <c r="O34" s="91">
        <f t="shared" si="3"/>
        <v>0.96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58281.345000000001</v>
      </c>
      <c r="C2" s="78">
        <v>97000</v>
      </c>
      <c r="D2" s="78">
        <v>176000</v>
      </c>
      <c r="E2" s="78">
        <v>152000</v>
      </c>
      <c r="F2" s="78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58382.34</v>
      </c>
      <c r="C3" s="78">
        <v>99000</v>
      </c>
      <c r="D3" s="78">
        <v>178000</v>
      </c>
      <c r="E3" s="78">
        <v>155000</v>
      </c>
      <c r="F3" s="78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7">
        <f t="shared" si="2"/>
        <v>2022</v>
      </c>
      <c r="B4" s="77">
        <v>58467.75</v>
      </c>
      <c r="C4" s="78">
        <v>102000</v>
      </c>
      <c r="D4" s="78">
        <v>179000</v>
      </c>
      <c r="E4" s="78">
        <v>158000</v>
      </c>
      <c r="F4" s="78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7">
        <f t="shared" si="2"/>
        <v>2023</v>
      </c>
      <c r="B5" s="77">
        <v>58536.12</v>
      </c>
      <c r="C5" s="78">
        <v>105000</v>
      </c>
      <c r="D5" s="78">
        <v>181000</v>
      </c>
      <c r="E5" s="78">
        <v>160000</v>
      </c>
      <c r="F5" s="78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7">
        <f t="shared" si="2"/>
        <v>2024</v>
      </c>
      <c r="B6" s="77">
        <v>58535.684999999998</v>
      </c>
      <c r="C6" s="78">
        <v>108000</v>
      </c>
      <c r="D6" s="78">
        <v>182000</v>
      </c>
      <c r="E6" s="78">
        <v>162000</v>
      </c>
      <c r="F6" s="78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7">
        <f t="shared" si="2"/>
        <v>2025</v>
      </c>
      <c r="B7" s="77">
        <v>58492.570000000007</v>
      </c>
      <c r="C7" s="78">
        <v>112000</v>
      </c>
      <c r="D7" s="78">
        <v>185000</v>
      </c>
      <c r="E7" s="78">
        <v>165000</v>
      </c>
      <c r="F7" s="78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7">
        <f t="shared" si="2"/>
        <v>2026</v>
      </c>
      <c r="B8" s="77">
        <v>58786.896000000001</v>
      </c>
      <c r="C8" s="78">
        <v>116000</v>
      </c>
      <c r="D8" s="78">
        <v>189000</v>
      </c>
      <c r="E8" s="78">
        <v>167000</v>
      </c>
      <c r="F8" s="78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7">
        <f t="shared" si="2"/>
        <v>2027</v>
      </c>
      <c r="B9" s="77">
        <v>59076.408000000003</v>
      </c>
      <c r="C9" s="78">
        <v>119000</v>
      </c>
      <c r="D9" s="78">
        <v>192000</v>
      </c>
      <c r="E9" s="78">
        <v>168000</v>
      </c>
      <c r="F9" s="78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7">
        <f t="shared" si="2"/>
        <v>2028</v>
      </c>
      <c r="B10" s="77">
        <v>59312.748800000001</v>
      </c>
      <c r="C10" s="78">
        <v>123000</v>
      </c>
      <c r="D10" s="78">
        <v>196000</v>
      </c>
      <c r="E10" s="78">
        <v>170000</v>
      </c>
      <c r="F10" s="78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7">
        <f t="shared" si="2"/>
        <v>2029</v>
      </c>
      <c r="B11" s="77">
        <v>59543.6204</v>
      </c>
      <c r="C11" s="78">
        <v>127000</v>
      </c>
      <c r="D11" s="78">
        <v>202000</v>
      </c>
      <c r="E11" s="78">
        <v>171000</v>
      </c>
      <c r="F11" s="78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7">
        <f t="shared" si="2"/>
        <v>2030</v>
      </c>
      <c r="B12" s="77">
        <v>59745.008000000002</v>
      </c>
      <c r="C12" s="78">
        <v>130000</v>
      </c>
      <c r="D12" s="78">
        <v>207000</v>
      </c>
      <c r="E12" s="78">
        <v>172000</v>
      </c>
      <c r="F12" s="78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7" t="str">
        <f t="shared" si="2"/>
        <v/>
      </c>
      <c r="B13" s="77">
        <v>95000</v>
      </c>
      <c r="C13" s="78">
        <v>174000</v>
      </c>
      <c r="D13" s="78">
        <v>148000</v>
      </c>
      <c r="E13" s="78">
        <v>101000</v>
      </c>
      <c r="F13" s="78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3.6742343500000003E-2</v>
      </c>
    </row>
    <row r="4" spans="1:8" ht="15.75" customHeight="1" x14ac:dyDescent="0.25">
      <c r="B4" s="24" t="s">
        <v>7</v>
      </c>
      <c r="C4" s="79">
        <v>0.1566636264195245</v>
      </c>
    </row>
    <row r="5" spans="1:8" ht="15.75" customHeight="1" x14ac:dyDescent="0.25">
      <c r="B5" s="24" t="s">
        <v>8</v>
      </c>
      <c r="C5" s="79">
        <v>9.8551715232010229E-2</v>
      </c>
    </row>
    <row r="6" spans="1:8" ht="15.75" customHeight="1" x14ac:dyDescent="0.25">
      <c r="B6" s="24" t="s">
        <v>10</v>
      </c>
      <c r="C6" s="79">
        <v>8.6289419515848426E-2</v>
      </c>
    </row>
    <row r="7" spans="1:8" ht="15.75" customHeight="1" x14ac:dyDescent="0.25">
      <c r="B7" s="24" t="s">
        <v>13</v>
      </c>
      <c r="C7" s="79">
        <v>0.12455964923265794</v>
      </c>
    </row>
    <row r="8" spans="1:8" ht="15.75" customHeight="1" x14ac:dyDescent="0.25">
      <c r="B8" s="24" t="s">
        <v>14</v>
      </c>
      <c r="C8" s="79">
        <v>1.737624613380789E-3</v>
      </c>
    </row>
    <row r="9" spans="1:8" ht="15.75" customHeight="1" x14ac:dyDescent="0.25">
      <c r="B9" s="24" t="s">
        <v>27</v>
      </c>
      <c r="C9" s="79">
        <v>0.142771515928864</v>
      </c>
    </row>
    <row r="10" spans="1:8" ht="15.75" customHeight="1" x14ac:dyDescent="0.25">
      <c r="B10" s="24" t="s">
        <v>15</v>
      </c>
      <c r="C10" s="79">
        <v>0.35268410555771412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0.11819821214303999</v>
      </c>
      <c r="D14" s="79">
        <v>0.11819821214303999</v>
      </c>
      <c r="E14" s="79">
        <v>6.2420060624381192E-2</v>
      </c>
      <c r="F14" s="79">
        <v>6.2420060624381192E-2</v>
      </c>
    </row>
    <row r="15" spans="1:8" ht="15.75" customHeight="1" x14ac:dyDescent="0.25">
      <c r="B15" s="24" t="s">
        <v>16</v>
      </c>
      <c r="C15" s="79">
        <v>0.13607269109275499</v>
      </c>
      <c r="D15" s="79">
        <v>0.13607269109275499</v>
      </c>
      <c r="E15" s="79">
        <v>7.1376097038196196E-2</v>
      </c>
      <c r="F15" s="79">
        <v>7.1376097038196196E-2</v>
      </c>
    </row>
    <row r="16" spans="1:8" ht="15.75" customHeight="1" x14ac:dyDescent="0.25">
      <c r="B16" s="24" t="s">
        <v>17</v>
      </c>
      <c r="C16" s="79">
        <v>3.4192727991696301E-2</v>
      </c>
      <c r="D16" s="79">
        <v>3.4192727991696301E-2</v>
      </c>
      <c r="E16" s="79">
        <v>2.1937494125977605E-2</v>
      </c>
      <c r="F16" s="79">
        <v>2.1937494125977605E-2</v>
      </c>
    </row>
    <row r="17" spans="1:8" ht="15.75" customHeight="1" x14ac:dyDescent="0.25">
      <c r="B17" s="24" t="s">
        <v>18</v>
      </c>
      <c r="C17" s="79">
        <v>1.96913463115332E-2</v>
      </c>
      <c r="D17" s="79">
        <v>1.96913463115332E-2</v>
      </c>
      <c r="E17" s="79">
        <v>5.26516042430707E-2</v>
      </c>
      <c r="F17" s="79">
        <v>5.26516042430707E-2</v>
      </c>
    </row>
    <row r="18" spans="1:8" ht="15.75" customHeight="1" x14ac:dyDescent="0.25">
      <c r="B18" s="24" t="s">
        <v>19</v>
      </c>
      <c r="C18" s="79">
        <v>0.23291984663887</v>
      </c>
      <c r="D18" s="79">
        <v>0.23291984663887</v>
      </c>
      <c r="E18" s="79">
        <v>0.32152999401399801</v>
      </c>
      <c r="F18" s="79">
        <v>0.32152999401399801</v>
      </c>
    </row>
    <row r="19" spans="1:8" ht="15.75" customHeight="1" x14ac:dyDescent="0.25">
      <c r="B19" s="24" t="s">
        <v>20</v>
      </c>
      <c r="C19" s="79">
        <v>1.32267966707452E-2</v>
      </c>
      <c r="D19" s="79">
        <v>1.32267966707452E-2</v>
      </c>
      <c r="E19" s="79">
        <v>1.4834973397586999E-2</v>
      </c>
      <c r="F19" s="79">
        <v>1.4834973397586999E-2</v>
      </c>
    </row>
    <row r="20" spans="1:8" ht="15.75" customHeight="1" x14ac:dyDescent="0.25">
      <c r="B20" s="24" t="s">
        <v>21</v>
      </c>
      <c r="C20" s="79">
        <v>4.6687955450066404E-2</v>
      </c>
      <c r="D20" s="79">
        <v>4.6687955450066404E-2</v>
      </c>
      <c r="E20" s="79">
        <v>1.69504232115863E-2</v>
      </c>
      <c r="F20" s="79">
        <v>1.69504232115863E-2</v>
      </c>
    </row>
    <row r="21" spans="1:8" ht="15.75" customHeight="1" x14ac:dyDescent="0.25">
      <c r="B21" s="24" t="s">
        <v>22</v>
      </c>
      <c r="C21" s="79">
        <v>4.8664038038933002E-2</v>
      </c>
      <c r="D21" s="79">
        <v>4.8664038038933002E-2</v>
      </c>
      <c r="E21" s="79">
        <v>0.17555906882465899</v>
      </c>
      <c r="F21" s="79">
        <v>0.17555906882465899</v>
      </c>
    </row>
    <row r="22" spans="1:8" ht="15.75" customHeight="1" x14ac:dyDescent="0.25">
      <c r="B22" s="24" t="s">
        <v>23</v>
      </c>
      <c r="C22" s="79">
        <v>0.35034638566236087</v>
      </c>
      <c r="D22" s="79">
        <v>0.35034638566236087</v>
      </c>
      <c r="E22" s="79">
        <v>0.26274028452054399</v>
      </c>
      <c r="F22" s="79">
        <v>0.26274028452054399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9.5700000000000007E-2</v>
      </c>
    </row>
    <row r="27" spans="1:8" ht="15.75" customHeight="1" x14ac:dyDescent="0.25">
      <c r="B27" s="24" t="s">
        <v>39</v>
      </c>
      <c r="C27" s="79">
        <v>4.2999999999999997E-2</v>
      </c>
    </row>
    <row r="28" spans="1:8" ht="15.75" customHeight="1" x14ac:dyDescent="0.25">
      <c r="B28" s="24" t="s">
        <v>40</v>
      </c>
      <c r="C28" s="79">
        <v>0.19640000000000002</v>
      </c>
    </row>
    <row r="29" spans="1:8" ht="15.75" customHeight="1" x14ac:dyDescent="0.25">
      <c r="B29" s="24" t="s">
        <v>41</v>
      </c>
      <c r="C29" s="79">
        <v>0.2069</v>
      </c>
    </row>
    <row r="30" spans="1:8" ht="15.75" customHeight="1" x14ac:dyDescent="0.25">
      <c r="B30" s="24" t="s">
        <v>42</v>
      </c>
      <c r="C30" s="79">
        <v>2.7699999999999999E-2</v>
      </c>
    </row>
    <row r="31" spans="1:8" ht="15.75" customHeight="1" x14ac:dyDescent="0.25">
      <c r="B31" s="24" t="s">
        <v>43</v>
      </c>
      <c r="C31" s="79">
        <v>0.2094</v>
      </c>
    </row>
    <row r="32" spans="1:8" ht="15.75" customHeight="1" x14ac:dyDescent="0.25">
      <c r="B32" s="24" t="s">
        <v>44</v>
      </c>
      <c r="C32" s="79">
        <v>1.2500000000000001E-2</v>
      </c>
    </row>
    <row r="33" spans="2:3" ht="15.75" customHeight="1" x14ac:dyDescent="0.25">
      <c r="B33" s="24" t="s">
        <v>45</v>
      </c>
      <c r="C33" s="79">
        <v>5.1500000000000004E-2</v>
      </c>
    </row>
    <row r="34" spans="2:3" ht="15.75" customHeight="1" x14ac:dyDescent="0.25">
      <c r="B34" s="24" t="s">
        <v>46</v>
      </c>
      <c r="C34" s="79">
        <v>0.15690000000223517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0.72288133097560969</v>
      </c>
      <c r="D2" s="80">
        <v>0.72288133097560969</v>
      </c>
      <c r="E2" s="80">
        <v>0.71928453139140269</v>
      </c>
      <c r="F2" s="80">
        <v>0.52974386635338344</v>
      </c>
      <c r="G2" s="80">
        <v>0.56614855133333331</v>
      </c>
    </row>
    <row r="3" spans="1:15" ht="15.75" customHeight="1" x14ac:dyDescent="0.25">
      <c r="A3" s="5"/>
      <c r="B3" s="11" t="s">
        <v>118</v>
      </c>
      <c r="C3" s="80">
        <v>0.17524395902439027</v>
      </c>
      <c r="D3" s="80">
        <v>0.17524395902439027</v>
      </c>
      <c r="E3" s="80">
        <v>0.15774653860859728</v>
      </c>
      <c r="F3" s="80">
        <v>0.26041614364661653</v>
      </c>
      <c r="G3" s="80">
        <v>0.2547170986666667</v>
      </c>
    </row>
    <row r="4" spans="1:15" ht="15.75" customHeight="1" x14ac:dyDescent="0.25">
      <c r="A4" s="5"/>
      <c r="B4" s="11" t="s">
        <v>116</v>
      </c>
      <c r="C4" s="81">
        <v>5.301643071428571E-2</v>
      </c>
      <c r="D4" s="81">
        <v>5.301643071428571E-2</v>
      </c>
      <c r="E4" s="81">
        <v>8.9046466551724157E-2</v>
      </c>
      <c r="F4" s="81">
        <v>0.14006689158808935</v>
      </c>
      <c r="G4" s="81">
        <v>0.11782450554493312</v>
      </c>
    </row>
    <row r="5" spans="1:15" ht="15.75" customHeight="1" x14ac:dyDescent="0.25">
      <c r="A5" s="5"/>
      <c r="B5" s="11" t="s">
        <v>119</v>
      </c>
      <c r="C5" s="81">
        <v>4.8858279285714283E-2</v>
      </c>
      <c r="D5" s="81">
        <v>4.8858279285714283E-2</v>
      </c>
      <c r="E5" s="81">
        <v>3.3922463448275861E-2</v>
      </c>
      <c r="F5" s="81">
        <v>6.9773098411910678E-2</v>
      </c>
      <c r="G5" s="81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0.82982650404761904</v>
      </c>
      <c r="D8" s="80">
        <v>0.82982650404761904</v>
      </c>
      <c r="E8" s="80">
        <v>0.80486326676120956</v>
      </c>
      <c r="F8" s="80">
        <v>0.89053734235384607</v>
      </c>
      <c r="G8" s="80">
        <v>0.86476976286082474</v>
      </c>
    </row>
    <row r="9" spans="1:15" ht="15.75" customHeight="1" x14ac:dyDescent="0.25">
      <c r="B9" s="7" t="s">
        <v>121</v>
      </c>
      <c r="C9" s="80">
        <v>0.12070203695238096</v>
      </c>
      <c r="D9" s="80">
        <v>0.12070203695238096</v>
      </c>
      <c r="E9" s="80">
        <v>0.13186473423879042</v>
      </c>
      <c r="F9" s="80">
        <v>8.8350942646153841E-2</v>
      </c>
      <c r="G9" s="80">
        <v>0.10497205213917525</v>
      </c>
    </row>
    <row r="10" spans="1:15" ht="15.75" customHeight="1" x14ac:dyDescent="0.25">
      <c r="B10" s="7" t="s">
        <v>122</v>
      </c>
      <c r="C10" s="81">
        <v>3.1486323999999996E-2</v>
      </c>
      <c r="D10" s="81">
        <v>3.1486323999999996E-2</v>
      </c>
      <c r="E10" s="81">
        <v>3.2448938000000004E-2</v>
      </c>
      <c r="F10" s="81">
        <v>1.1271192000000001E-2</v>
      </c>
      <c r="G10" s="81">
        <v>2.0818794866666667E-2</v>
      </c>
    </row>
    <row r="11" spans="1:15" ht="15.75" customHeight="1" x14ac:dyDescent="0.25">
      <c r="B11" s="7" t="s">
        <v>123</v>
      </c>
      <c r="C11" s="81">
        <v>1.7985134999999999E-2</v>
      </c>
      <c r="D11" s="81">
        <v>1.7985134999999999E-2</v>
      </c>
      <c r="E11" s="81">
        <v>3.0823060999999999E-2</v>
      </c>
      <c r="F11" s="81">
        <v>9.8405230000000003E-3</v>
      </c>
      <c r="G11" s="81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0.77009803950000011</v>
      </c>
      <c r="D14" s="82">
        <v>0.75845489217399997</v>
      </c>
      <c r="E14" s="82">
        <v>0.75845489217399997</v>
      </c>
      <c r="F14" s="82">
        <v>0.60551019102899994</v>
      </c>
      <c r="G14" s="82">
        <v>0.60551019102899994</v>
      </c>
      <c r="H14" s="83">
        <v>0.53799999999999992</v>
      </c>
      <c r="I14" s="83">
        <v>0.60461221122112219</v>
      </c>
      <c r="J14" s="83">
        <v>0.57319141914191429</v>
      </c>
      <c r="K14" s="83">
        <v>0.5570049504950495</v>
      </c>
      <c r="L14" s="83">
        <v>0.48716572835799998</v>
      </c>
      <c r="M14" s="83">
        <v>0.37215691352199998</v>
      </c>
      <c r="N14" s="83">
        <v>0.35771765578850001</v>
      </c>
      <c r="O14" s="83">
        <v>0.46151397594999999</v>
      </c>
    </row>
    <row r="15" spans="1:15" ht="15.75" customHeight="1" x14ac:dyDescent="0.25">
      <c r="B15" s="16" t="s">
        <v>68</v>
      </c>
      <c r="C15" s="80">
        <f>iron_deficiency_anaemia*C14</f>
        <v>0.2665572847110742</v>
      </c>
      <c r="D15" s="80">
        <f t="shared" ref="D15:O15" si="0">iron_deficiency_anaemia*D14</f>
        <v>0.26252719298570815</v>
      </c>
      <c r="E15" s="80">
        <f t="shared" si="0"/>
        <v>0.26252719298570815</v>
      </c>
      <c r="F15" s="80">
        <f t="shared" si="0"/>
        <v>0.20958779805538522</v>
      </c>
      <c r="G15" s="80">
        <f t="shared" si="0"/>
        <v>0.20958779805538522</v>
      </c>
      <c r="H15" s="80">
        <f t="shared" si="0"/>
        <v>0.18622021069897543</v>
      </c>
      <c r="I15" s="80">
        <f t="shared" si="0"/>
        <v>0.20927697651444391</v>
      </c>
      <c r="J15" s="80">
        <f t="shared" si="0"/>
        <v>0.19840116513652792</v>
      </c>
      <c r="K15" s="80">
        <f t="shared" si="0"/>
        <v>0.1927984744266924</v>
      </c>
      <c r="L15" s="80">
        <f t="shared" si="0"/>
        <v>0.1686247297028747</v>
      </c>
      <c r="M15" s="80">
        <f t="shared" si="0"/>
        <v>0.12881624321402829</v>
      </c>
      <c r="N15" s="80">
        <f t="shared" si="0"/>
        <v>0.12381832199196663</v>
      </c>
      <c r="O15" s="80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0.06</v>
      </c>
      <c r="D2" s="81">
        <v>0.06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0.245</v>
      </c>
      <c r="D3" s="81">
        <v>0.17899999999999999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0.156</v>
      </c>
      <c r="D4" s="81">
        <v>0.156</v>
      </c>
      <c r="E4" s="81">
        <v>0.21600000000000003</v>
      </c>
      <c r="F4" s="81">
        <v>0.58250000000000002</v>
      </c>
      <c r="G4" s="81">
        <v>0</v>
      </c>
    </row>
    <row r="5" spans="1:7" x14ac:dyDescent="0.25">
      <c r="B5" s="43" t="s">
        <v>169</v>
      </c>
      <c r="C5" s="80">
        <f>1-SUM(C2:C4)</f>
        <v>0.53900000000000003</v>
      </c>
      <c r="D5" s="80">
        <f>1-SUM(D2:D4)</f>
        <v>0.60499999999999998</v>
      </c>
      <c r="E5" s="80">
        <f>1-SUM(E2:E4)</f>
        <v>0.78400000000000003</v>
      </c>
      <c r="F5" s="80">
        <f>1-SUM(F2:F4)</f>
        <v>0.41749999999999998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0.17881</v>
      </c>
      <c r="D2" s="143">
        <v>0.1739</v>
      </c>
      <c r="E2" s="143">
        <v>0.16925000000000001</v>
      </c>
      <c r="F2" s="143">
        <v>0.16472000000000001</v>
      </c>
      <c r="G2" s="143">
        <v>0.16031999999999999</v>
      </c>
      <c r="H2" s="143">
        <v>0.15603999999999998</v>
      </c>
      <c r="I2" s="143">
        <v>0.15188000000000001</v>
      </c>
      <c r="J2" s="143">
        <v>0.14784</v>
      </c>
      <c r="K2" s="143">
        <v>0.14391999999999999</v>
      </c>
      <c r="L2" s="143">
        <v>0.14011999999999999</v>
      </c>
      <c r="M2" s="143">
        <v>0.13643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2.5000000000000001E-2</v>
      </c>
      <c r="D4" s="143">
        <v>2.4820000000000002E-2</v>
      </c>
      <c r="E4" s="143">
        <v>2.4620000000000003E-2</v>
      </c>
      <c r="F4" s="143">
        <v>2.4420000000000001E-2</v>
      </c>
      <c r="G4" s="143">
        <v>2.4239999999999998E-2</v>
      </c>
      <c r="H4" s="143">
        <v>2.4060000000000002E-2</v>
      </c>
      <c r="I4" s="143">
        <v>2.3889999999999998E-2</v>
      </c>
      <c r="J4" s="143">
        <v>2.3730000000000001E-2</v>
      </c>
      <c r="K4" s="143">
        <v>2.3570000000000001E-2</v>
      </c>
      <c r="L4" s="143">
        <v>2.342E-2</v>
      </c>
      <c r="M4" s="143">
        <v>2.3279999999999999E-2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0.53799999999999992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0.48716572835799998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0.06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0.58250000000000002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32.677999999999997</v>
      </c>
      <c r="D13" s="142">
        <v>31.911999999999999</v>
      </c>
      <c r="E13" s="142">
        <v>31.193000000000001</v>
      </c>
      <c r="F13" s="142">
        <v>30.506</v>
      </c>
      <c r="G13" s="142">
        <v>29.856000000000002</v>
      </c>
      <c r="H13" s="142">
        <v>29.216000000000001</v>
      </c>
      <c r="I13" s="142">
        <v>28.616</v>
      </c>
      <c r="J13" s="142">
        <v>27.315999999999999</v>
      </c>
      <c r="K13" s="142">
        <v>26.693999999999999</v>
      </c>
      <c r="L13" s="142">
        <v>26.114999999999998</v>
      </c>
      <c r="M13" s="142">
        <v>25.588000000000001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2.91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77.390193053910821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40.314078775655155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717.93406611531384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1.8412357265269286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1.9135444901370438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1.9135444901370438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1.9135444901370438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1.9135444901370438</v>
      </c>
      <c r="E13" s="86" t="s">
        <v>202</v>
      </c>
    </row>
    <row r="14" spans="1:5" ht="15.75" customHeight="1" x14ac:dyDescent="0.25">
      <c r="A14" s="11" t="s">
        <v>187</v>
      </c>
      <c r="B14" s="85">
        <v>0.56799999999999995</v>
      </c>
      <c r="C14" s="85">
        <v>0.95</v>
      </c>
      <c r="D14" s="148">
        <v>13.446378219451061</v>
      </c>
      <c r="E14" s="86" t="s">
        <v>202</v>
      </c>
    </row>
    <row r="15" spans="1:5" ht="15.75" customHeight="1" x14ac:dyDescent="0.25">
      <c r="A15" s="11" t="s">
        <v>209</v>
      </c>
      <c r="B15" s="85">
        <v>0.56799999999999995</v>
      </c>
      <c r="C15" s="85">
        <v>0.95</v>
      </c>
      <c r="D15" s="148">
        <v>13.446378219451061</v>
      </c>
      <c r="E15" s="86" t="s">
        <v>202</v>
      </c>
    </row>
    <row r="16" spans="1:5" ht="15.75" customHeight="1" x14ac:dyDescent="0.25">
      <c r="A16" s="52" t="s">
        <v>57</v>
      </c>
      <c r="B16" s="85">
        <v>0.13100000000000001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1.1530314605155485</v>
      </c>
      <c r="E17" s="86" t="s">
        <v>202</v>
      </c>
    </row>
    <row r="18" spans="1:5" ht="16.05" customHeight="1" x14ac:dyDescent="0.25">
      <c r="A18" s="52" t="s">
        <v>173</v>
      </c>
      <c r="B18" s="85">
        <v>0.29899999999999999</v>
      </c>
      <c r="C18" s="85">
        <v>0.95</v>
      </c>
      <c r="D18" s="148">
        <v>16.459595752364979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15.053841697970233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23.431813824225639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148">
        <v>4.5507118970106513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19.019954364099398</v>
      </c>
      <c r="E24" s="86" t="s">
        <v>202</v>
      </c>
    </row>
    <row r="25" spans="1:5" ht="15.75" customHeight="1" x14ac:dyDescent="0.25">
      <c r="A25" s="52" t="s">
        <v>87</v>
      </c>
      <c r="B25" s="85">
        <v>0.57799999999999996</v>
      </c>
      <c r="C25" s="85">
        <v>0.95</v>
      </c>
      <c r="D25" s="148">
        <v>19.011388008388405</v>
      </c>
      <c r="E25" s="86" t="s">
        <v>202</v>
      </c>
    </row>
    <row r="26" spans="1:5" ht="15.75" customHeight="1" x14ac:dyDescent="0.25">
      <c r="A26" s="52" t="s">
        <v>137</v>
      </c>
      <c r="B26" s="85">
        <v>0.56799999999999995</v>
      </c>
      <c r="C26" s="85">
        <v>0.95</v>
      </c>
      <c r="D26" s="148">
        <v>6.1959304485475508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10.257725119891068</v>
      </c>
      <c r="E27" s="86" t="s">
        <v>202</v>
      </c>
    </row>
    <row r="28" spans="1:5" ht="15.75" customHeight="1" x14ac:dyDescent="0.25">
      <c r="A28" s="52" t="s">
        <v>84</v>
      </c>
      <c r="B28" s="85">
        <v>0.26100000000000001</v>
      </c>
      <c r="C28" s="85">
        <v>0.95</v>
      </c>
      <c r="D28" s="148">
        <v>1.1484419062393552</v>
      </c>
      <c r="E28" s="86" t="s">
        <v>202</v>
      </c>
    </row>
    <row r="29" spans="1:5" ht="15.75" customHeight="1" x14ac:dyDescent="0.25">
      <c r="A29" s="52" t="s">
        <v>58</v>
      </c>
      <c r="B29" s="85">
        <v>0.29899999999999999</v>
      </c>
      <c r="C29" s="85">
        <v>0.95</v>
      </c>
      <c r="D29" s="148">
        <v>157.83610683338628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193.9489448771987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193.9489448771987</v>
      </c>
      <c r="E31" s="86" t="s">
        <v>202</v>
      </c>
    </row>
    <row r="32" spans="1:5" ht="15.45" customHeight="1" x14ac:dyDescent="0.25">
      <c r="A32" s="52" t="s">
        <v>28</v>
      </c>
      <c r="B32" s="85">
        <v>0.21600000000000003</v>
      </c>
      <c r="C32" s="85">
        <v>0.95</v>
      </c>
      <c r="D32" s="148">
        <v>2.5205892106452601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0.41899999999999998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0.93200000000000005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0.64500000000000002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2.2722055494701268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2.5417541936550143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2020-07-16T02:39:00Z</dcterms:modified>
</cp:coreProperties>
</file>