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1A531E9-CA72-4A21-8998-DD3946C0084E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6" i="2"/>
  <c r="I5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<sst xmlns="http://schemas.openxmlformats.org/spreadsheetml/2006/main" count="1120" uniqueCount="273">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</sst>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119756815</v>
      </c>
    </row>
    <row r="8" spans="1:3" ht="15" customHeight="1" x14ac:dyDescent="0.25">
      <c r="B8" s="7" t="s">
        <v>106</v>
      </c>
      <c r="C8" s="70">
        <v>0.21199999999999999</v>
      </c>
    </row>
    <row r="9" spans="1:3" ht="15" customHeight="1" x14ac:dyDescent="0.25">
      <c r="B9" s="9" t="s">
        <v>107</v>
      </c>
      <c r="C9" s="71">
        <v>0.1323</v>
      </c>
    </row>
    <row r="10" spans="1:3" ht="15" customHeight="1" x14ac:dyDescent="0.25">
      <c r="B10" s="9" t="s">
        <v>105</v>
      </c>
      <c r="C10" s="71">
        <v>0.62193199157714796</v>
      </c>
    </row>
    <row r="11" spans="1:3" ht="15" customHeight="1" x14ac:dyDescent="0.25">
      <c r="B11" s="7" t="s">
        <v>108</v>
      </c>
      <c r="C11" s="70">
        <v>0.51200000000000001</v>
      </c>
    </row>
    <row r="12" spans="1:3" ht="15" customHeight="1" x14ac:dyDescent="0.25">
      <c r="B12" s="7" t="s">
        <v>109</v>
      </c>
      <c r="C12" s="70">
        <v>0.73199999999999998</v>
      </c>
    </row>
    <row r="13" spans="1:3" ht="15" customHeight="1" x14ac:dyDescent="0.25">
      <c r="B13" s="7" t="s">
        <v>110</v>
      </c>
      <c r="C13" s="70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</v>
      </c>
    </row>
    <row r="24" spans="1:3" ht="15" customHeight="1" x14ac:dyDescent="0.25">
      <c r="B24" s="20" t="s">
        <v>102</v>
      </c>
      <c r="C24" s="71">
        <v>0.6835</v>
      </c>
    </row>
    <row r="25" spans="1:3" ht="15" customHeight="1" x14ac:dyDescent="0.25">
      <c r="B25" s="20" t="s">
        <v>103</v>
      </c>
      <c r="C25" s="71">
        <v>0.1807</v>
      </c>
    </row>
    <row r="26" spans="1:3" ht="15" customHeight="1" x14ac:dyDescent="0.25">
      <c r="B26" s="20" t="s">
        <v>104</v>
      </c>
      <c r="C26" s="71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0.30499999999999999</v>
      </c>
    </row>
    <row r="30" spans="1:3" ht="14.25" customHeight="1" x14ac:dyDescent="0.25">
      <c r="B30" s="30" t="s">
        <v>76</v>
      </c>
      <c r="C30" s="73">
        <v>7.9000000000000001E-2</v>
      </c>
    </row>
    <row r="31" spans="1:3" ht="14.25" customHeight="1" x14ac:dyDescent="0.25">
      <c r="B31" s="30" t="s">
        <v>77</v>
      </c>
      <c r="C31" s="73">
        <v>0.14400000000000002</v>
      </c>
    </row>
    <row r="32" spans="1:3" ht="14.25" customHeight="1" x14ac:dyDescent="0.25">
      <c r="B32" s="30" t="s">
        <v>78</v>
      </c>
      <c r="C32" s="73">
        <v>0.47200000000000003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</v>
      </c>
    </row>
    <row r="38" spans="1:5" ht="15" customHeight="1" x14ac:dyDescent="0.25">
      <c r="B38" s="16" t="s">
        <v>91</v>
      </c>
      <c r="C38" s="75">
        <v>32</v>
      </c>
      <c r="D38" s="17"/>
      <c r="E38" s="18"/>
    </row>
    <row r="39" spans="1:5" ht="15" customHeight="1" x14ac:dyDescent="0.25">
      <c r="B39" s="16" t="s">
        <v>90</v>
      </c>
      <c r="C39" s="75">
        <v>39.4</v>
      </c>
      <c r="D39" s="17"/>
      <c r="E39" s="17"/>
    </row>
    <row r="40" spans="1:5" ht="15" customHeight="1" x14ac:dyDescent="0.25">
      <c r="B40" s="16" t="s">
        <v>171</v>
      </c>
      <c r="C40" s="75">
        <v>1.74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2.8799999999999999E-2</v>
      </c>
      <c r="D45" s="17"/>
    </row>
    <row r="46" spans="1:5" ht="15.75" customHeight="1" x14ac:dyDescent="0.25">
      <c r="B46" s="16" t="s">
        <v>11</v>
      </c>
      <c r="C46" s="71">
        <v>0.1007</v>
      </c>
      <c r="D46" s="17"/>
    </row>
    <row r="47" spans="1:5" ht="15.75" customHeight="1" x14ac:dyDescent="0.25">
      <c r="B47" s="16" t="s">
        <v>12</v>
      </c>
      <c r="C47" s="71">
        <v>0.44019999999999998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1.6878662394200001</v>
      </c>
      <c r="D51" s="17"/>
    </row>
    <row r="52" spans="1:4" ht="15" customHeight="1" x14ac:dyDescent="0.25">
      <c r="B52" s="16" t="s">
        <v>125</v>
      </c>
      <c r="C52" s="76">
        <v>1.2779974681899899</v>
      </c>
    </row>
    <row r="53" spans="1:4" ht="15.75" customHeight="1" x14ac:dyDescent="0.25">
      <c r="B53" s="16" t="s">
        <v>126</v>
      </c>
      <c r="C53" s="76">
        <v>1.2779974681899899</v>
      </c>
    </row>
    <row r="54" spans="1:4" ht="15.75" customHeight="1" x14ac:dyDescent="0.25">
      <c r="B54" s="16" t="s">
        <v>127</v>
      </c>
      <c r="C54" s="76">
        <v>0.77210437086899997</v>
      </c>
    </row>
    <row r="55" spans="1:4" ht="15.75" customHeight="1" x14ac:dyDescent="0.25">
      <c r="B55" s="16" t="s">
        <v>128</v>
      </c>
      <c r="C55" s="76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0.42552765941828741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0.21199999999999999</v>
      </c>
      <c r="E2" s="91">
        <f>food_insecure</f>
        <v>0.21199999999999999</v>
      </c>
      <c r="F2" s="91">
        <f>food_insecure</f>
        <v>0.21199999999999999</v>
      </c>
      <c r="G2" s="91">
        <f>food_insecure</f>
        <v>0.21199999999999999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0.21199999999999999</v>
      </c>
      <c r="F5" s="91">
        <f>food_insecure</f>
        <v>0.21199999999999999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1.6878662394200001</v>
      </c>
      <c r="D7" s="91">
        <f>diarrhoea_1_5mo</f>
        <v>1.2779974681899899</v>
      </c>
      <c r="E7" s="91">
        <f>diarrhoea_6_11mo</f>
        <v>1.2779974681899899</v>
      </c>
      <c r="F7" s="91">
        <f>diarrhoea_12_23mo</f>
        <v>0.77210437086899997</v>
      </c>
      <c r="G7" s="91">
        <f>diarrhoea_24_59mo</f>
        <v>0.77210437086899997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0.21199999999999999</v>
      </c>
      <c r="F8" s="91">
        <f>food_insecure</f>
        <v>0.21199999999999999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1.6878662394200001</v>
      </c>
      <c r="D12" s="91">
        <f>diarrhoea_1_5mo</f>
        <v>1.2779974681899899</v>
      </c>
      <c r="E12" s="91">
        <f>diarrhoea_6_11mo</f>
        <v>1.2779974681899899</v>
      </c>
      <c r="F12" s="91">
        <f>diarrhoea_12_23mo</f>
        <v>0.77210437086899997</v>
      </c>
      <c r="G12" s="91">
        <f>diarrhoea_24_59mo</f>
        <v>0.77210437086899997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0.21199999999999999</v>
      </c>
      <c r="I15" s="91">
        <f>food_insecure</f>
        <v>0.21199999999999999</v>
      </c>
      <c r="J15" s="91">
        <f>food_insecure</f>
        <v>0.21199999999999999</v>
      </c>
      <c r="K15" s="91">
        <f>food_insecure</f>
        <v>0.21199999999999999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0.51200000000000001</v>
      </c>
      <c r="I18" s="91">
        <f>frac_PW_health_facility</f>
        <v>0.51200000000000001</v>
      </c>
      <c r="J18" s="91">
        <f>frac_PW_health_facility</f>
        <v>0.51200000000000001</v>
      </c>
      <c r="K18" s="91">
        <f>frac_PW_health_facility</f>
        <v>0.51200000000000001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0.1323</v>
      </c>
      <c r="I19" s="91">
        <f>frac_malaria_risk</f>
        <v>0.1323</v>
      </c>
      <c r="J19" s="91">
        <f>frac_malaria_risk</f>
        <v>0.1323</v>
      </c>
      <c r="K19" s="91">
        <f>frac_malaria_risk</f>
        <v>0.1323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0.28000000000000003</v>
      </c>
      <c r="M24" s="91">
        <f>famplan_unmet_need</f>
        <v>0.28000000000000003</v>
      </c>
      <c r="N24" s="91">
        <f>famplan_unmet_need</f>
        <v>0.28000000000000003</v>
      </c>
      <c r="O24" s="91">
        <f>famplan_unmet_need</f>
        <v>0.28000000000000003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0.20208491186218289</v>
      </c>
      <c r="M25" s="91">
        <f>(1-food_insecure)*(0.49)+food_insecure*(0.7)</f>
        <v>0.53452</v>
      </c>
      <c r="N25" s="91">
        <f>(1-food_insecure)*(0.49)+food_insecure*(0.7)</f>
        <v>0.53452</v>
      </c>
      <c r="O25" s="91">
        <f>(1-food_insecure)*(0.49)+food_insecure*(0.7)</f>
        <v>0.53452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8.6607819369506941E-2</v>
      </c>
      <c r="M26" s="91">
        <f>(1-food_insecure)*(0.21)+food_insecure*(0.3)</f>
        <v>0.22907999999999998</v>
      </c>
      <c r="N26" s="91">
        <f>(1-food_insecure)*(0.21)+food_insecure*(0.3)</f>
        <v>0.22907999999999998</v>
      </c>
      <c r="O26" s="91">
        <f>(1-food_insecure)*(0.21)+food_insecure*(0.3)</f>
        <v>0.22907999999999998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8.9375277191162228E-2</v>
      </c>
      <c r="M27" s="91">
        <f>(1-food_insecure)*(0.3)</f>
        <v>0.2364</v>
      </c>
      <c r="N27" s="91">
        <f>(1-food_insecure)*(0.3)</f>
        <v>0.2364</v>
      </c>
      <c r="O27" s="91">
        <f>(1-food_insecure)*(0.3)</f>
        <v>0.2364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0.62193199157714796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0.1323</v>
      </c>
      <c r="D34" s="91">
        <f t="shared" si="3"/>
        <v>0.1323</v>
      </c>
      <c r="E34" s="91">
        <f t="shared" si="3"/>
        <v>0.1323</v>
      </c>
      <c r="F34" s="91">
        <f t="shared" si="3"/>
        <v>0.1323</v>
      </c>
      <c r="G34" s="91">
        <f t="shared" si="3"/>
        <v>0.1323</v>
      </c>
      <c r="H34" s="91">
        <f t="shared" si="3"/>
        <v>0.1323</v>
      </c>
      <c r="I34" s="91">
        <f t="shared" si="3"/>
        <v>0.1323</v>
      </c>
      <c r="J34" s="91">
        <f t="shared" si="3"/>
        <v>0.1323</v>
      </c>
      <c r="K34" s="91">
        <f t="shared" si="3"/>
        <v>0.1323</v>
      </c>
      <c r="L34" s="91">
        <f t="shared" si="3"/>
        <v>0.1323</v>
      </c>
      <c r="M34" s="91">
        <f t="shared" si="3"/>
        <v>0.1323</v>
      </c>
      <c r="N34" s="91">
        <f t="shared" si="3"/>
        <v>0.1323</v>
      </c>
      <c r="O34" s="91">
        <f t="shared" si="3"/>
        <v>0.1323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25033117.403999999</v>
      </c>
      <c r="C2" s="78">
        <v>59473000</v>
      </c>
      <c r="D2" s="78">
        <v>113306000</v>
      </c>
      <c r="E2" s="78">
        <v>103183000</v>
      </c>
      <c r="F2" s="78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24957695.295400001</v>
      </c>
      <c r="C3" s="78">
        <v>59567000</v>
      </c>
      <c r="D3" s="78">
        <v>113886000</v>
      </c>
      <c r="E3" s="78">
        <v>104436000</v>
      </c>
      <c r="F3" s="78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7">
        <f t="shared" si="2"/>
        <v>2022</v>
      </c>
      <c r="B4" s="77">
        <v>24871390.563999999</v>
      </c>
      <c r="C4" s="78">
        <v>59681000</v>
      </c>
      <c r="D4" s="78">
        <v>114524000</v>
      </c>
      <c r="E4" s="78">
        <v>105540000</v>
      </c>
      <c r="F4" s="78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7">
        <f t="shared" si="2"/>
        <v>2023</v>
      </c>
      <c r="B5" s="77">
        <v>24774091.577199999</v>
      </c>
      <c r="C5" s="78">
        <v>59748000</v>
      </c>
      <c r="D5" s="78">
        <v>115170000</v>
      </c>
      <c r="E5" s="78">
        <v>106506000</v>
      </c>
      <c r="F5" s="78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7">
        <f t="shared" si="2"/>
        <v>2024</v>
      </c>
      <c r="B6" s="77">
        <v>24665684.802000005</v>
      </c>
      <c r="C6" s="78">
        <v>59661000</v>
      </c>
      <c r="D6" s="78">
        <v>115750000</v>
      </c>
      <c r="E6" s="78">
        <v>107359000</v>
      </c>
      <c r="F6" s="78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7">
        <f t="shared" si="2"/>
        <v>2025</v>
      </c>
      <c r="B7" s="77">
        <v>24546072.903000001</v>
      </c>
      <c r="C7" s="78">
        <v>59363000</v>
      </c>
      <c r="D7" s="78">
        <v>116225000</v>
      </c>
      <c r="E7" s="78">
        <v>108123000</v>
      </c>
      <c r="F7" s="78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7">
        <f t="shared" si="2"/>
        <v>2026</v>
      </c>
      <c r="B8" s="77">
        <v>24417275.365200002</v>
      </c>
      <c r="C8" s="78">
        <v>58895000</v>
      </c>
      <c r="D8" s="78">
        <v>116737000</v>
      </c>
      <c r="E8" s="78">
        <v>108899000</v>
      </c>
      <c r="F8" s="78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7">
        <f t="shared" si="2"/>
        <v>2027</v>
      </c>
      <c r="B9" s="77">
        <v>24277259.020800002</v>
      </c>
      <c r="C9" s="78">
        <v>58211000</v>
      </c>
      <c r="D9" s="78">
        <v>117160000</v>
      </c>
      <c r="E9" s="78">
        <v>109588000</v>
      </c>
      <c r="F9" s="78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7">
        <f t="shared" si="2"/>
        <v>2028</v>
      </c>
      <c r="B10" s="77">
        <v>24125888.479000002</v>
      </c>
      <c r="C10" s="78">
        <v>57439000</v>
      </c>
      <c r="D10" s="78">
        <v>117444000</v>
      </c>
      <c r="E10" s="78">
        <v>110217000</v>
      </c>
      <c r="F10" s="78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7">
        <f t="shared" si="2"/>
        <v>2029</v>
      </c>
      <c r="B11" s="77">
        <v>23963033.227600005</v>
      </c>
      <c r="C11" s="78">
        <v>56776000</v>
      </c>
      <c r="D11" s="78">
        <v>117529000</v>
      </c>
      <c r="E11" s="78">
        <v>110826000</v>
      </c>
      <c r="F11" s="78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7">
        <f t="shared" si="2"/>
        <v>2030</v>
      </c>
      <c r="B12" s="77">
        <v>23788663.155000001</v>
      </c>
      <c r="C12" s="78">
        <v>56339000</v>
      </c>
      <c r="D12" s="78">
        <v>117380000</v>
      </c>
      <c r="E12" s="78">
        <v>111437000</v>
      </c>
      <c r="F12" s="78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7" t="str">
        <f t="shared" si="2"/>
        <v/>
      </c>
      <c r="B13" s="77">
        <v>59306000</v>
      </c>
      <c r="C13" s="78">
        <v>112729000</v>
      </c>
      <c r="D13" s="78">
        <v>101697000</v>
      </c>
      <c r="E13" s="78">
        <v>80371000</v>
      </c>
      <c r="F13" s="78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6.1059322749999992E-2</v>
      </c>
    </row>
    <row r="4" spans="1:8" ht="15.75" customHeight="1" x14ac:dyDescent="0.25">
      <c r="B4" s="24" t="s">
        <v>7</v>
      </c>
      <c r="C4" s="79">
        <v>8.4133560309156863E-2</v>
      </c>
    </row>
    <row r="5" spans="1:8" ht="15.75" customHeight="1" x14ac:dyDescent="0.25">
      <c r="B5" s="24" t="s">
        <v>8</v>
      </c>
      <c r="C5" s="79">
        <v>0.18814288847462038</v>
      </c>
    </row>
    <row r="6" spans="1:8" ht="15.75" customHeight="1" x14ac:dyDescent="0.25">
      <c r="B6" s="24" t="s">
        <v>10</v>
      </c>
      <c r="C6" s="79">
        <v>8.7060855532319514E-2</v>
      </c>
    </row>
    <row r="7" spans="1:8" ht="15.75" customHeight="1" x14ac:dyDescent="0.25">
      <c r="B7" s="24" t="s">
        <v>13</v>
      </c>
      <c r="C7" s="79">
        <v>0.20140998181173425</v>
      </c>
    </row>
    <row r="8" spans="1:8" ht="15.75" customHeight="1" x14ac:dyDescent="0.25">
      <c r="B8" s="24" t="s">
        <v>14</v>
      </c>
      <c r="C8" s="79">
        <v>1.4900928999118705E-2</v>
      </c>
    </row>
    <row r="9" spans="1:8" ht="15.75" customHeight="1" x14ac:dyDescent="0.25">
      <c r="B9" s="24" t="s">
        <v>27</v>
      </c>
      <c r="C9" s="79">
        <v>9.6318112400888348E-2</v>
      </c>
    </row>
    <row r="10" spans="1:8" ht="15.75" customHeight="1" x14ac:dyDescent="0.25">
      <c r="B10" s="24" t="s">
        <v>15</v>
      </c>
      <c r="C10" s="79">
        <v>0.26697434972216194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0.20377593304900099</v>
      </c>
      <c r="D14" s="79">
        <v>0.20377593304900099</v>
      </c>
      <c r="E14" s="79">
        <v>0.156912596383536</v>
      </c>
      <c r="F14" s="79">
        <v>0.156912596383536</v>
      </c>
    </row>
    <row r="15" spans="1:8" ht="15.75" customHeight="1" x14ac:dyDescent="0.25">
      <c r="B15" s="24" t="s">
        <v>16</v>
      </c>
      <c r="C15" s="79">
        <v>0.31978307297097203</v>
      </c>
      <c r="D15" s="79">
        <v>0.31978307297097203</v>
      </c>
      <c r="E15" s="79">
        <v>0.157558984849725</v>
      </c>
      <c r="F15" s="79">
        <v>0.157558984849725</v>
      </c>
    </row>
    <row r="16" spans="1:8" ht="15.75" customHeight="1" x14ac:dyDescent="0.25">
      <c r="B16" s="24" t="s">
        <v>17</v>
      </c>
      <c r="C16" s="79">
        <v>3.0057672078242E-2</v>
      </c>
      <c r="D16" s="79">
        <v>3.0057672078242E-2</v>
      </c>
      <c r="E16" s="79">
        <v>3.0600255074652097E-2</v>
      </c>
      <c r="F16" s="79">
        <v>3.0600255074652097E-2</v>
      </c>
    </row>
    <row r="17" spans="1:8" ht="15.75" customHeight="1" x14ac:dyDescent="0.25">
      <c r="B17" s="24" t="s">
        <v>18</v>
      </c>
      <c r="C17" s="79">
        <v>1.7786825403214499E-2</v>
      </c>
      <c r="D17" s="79">
        <v>1.7786825403214499E-2</v>
      </c>
      <c r="E17" s="79">
        <v>6.8778002445995204E-2</v>
      </c>
      <c r="F17" s="79">
        <v>6.8778002445995204E-2</v>
      </c>
    </row>
    <row r="18" spans="1:8" ht="15.75" customHeight="1" x14ac:dyDescent="0.25">
      <c r="B18" s="24" t="s">
        <v>19</v>
      </c>
      <c r="C18" s="79">
        <v>3.58798119939608E-2</v>
      </c>
      <c r="D18" s="79">
        <v>3.58798119939608E-2</v>
      </c>
      <c r="E18" s="79">
        <v>7.2926167429615094E-2</v>
      </c>
      <c r="F18" s="79">
        <v>7.2926167429615094E-2</v>
      </c>
    </row>
    <row r="19" spans="1:8" ht="15.75" customHeight="1" x14ac:dyDescent="0.25">
      <c r="B19" s="24" t="s">
        <v>20</v>
      </c>
      <c r="C19" s="79">
        <v>1.9560640059117399E-2</v>
      </c>
      <c r="D19" s="79">
        <v>1.9560640059117399E-2</v>
      </c>
      <c r="E19" s="79">
        <v>3.1523830725880601E-2</v>
      </c>
      <c r="F19" s="79">
        <v>3.1523830725880601E-2</v>
      </c>
    </row>
    <row r="20" spans="1:8" ht="15.75" customHeight="1" x14ac:dyDescent="0.25">
      <c r="B20" s="24" t="s">
        <v>21</v>
      </c>
      <c r="C20" s="79">
        <v>6.2760252863565801E-3</v>
      </c>
      <c r="D20" s="79">
        <v>6.2760252863565801E-3</v>
      </c>
      <c r="E20" s="79">
        <v>2.2078833039305599E-3</v>
      </c>
      <c r="F20" s="79">
        <v>2.2078833039305599E-3</v>
      </c>
    </row>
    <row r="21" spans="1:8" ht="15.75" customHeight="1" x14ac:dyDescent="0.25">
      <c r="B21" s="24" t="s">
        <v>22</v>
      </c>
      <c r="C21" s="79">
        <v>4.996249559123131E-2</v>
      </c>
      <c r="D21" s="79">
        <v>4.996249559123131E-2</v>
      </c>
      <c r="E21" s="79">
        <v>0.147540792921075</v>
      </c>
      <c r="F21" s="79">
        <v>0.147540792921075</v>
      </c>
    </row>
    <row r="22" spans="1:8" ht="15.75" customHeight="1" x14ac:dyDescent="0.25">
      <c r="B22" s="24" t="s">
        <v>23</v>
      </c>
      <c r="C22" s="79">
        <v>0.31691752356790426</v>
      </c>
      <c r="D22" s="79">
        <v>0.31691752356790426</v>
      </c>
      <c r="E22" s="79">
        <v>0.33195148686559051</v>
      </c>
      <c r="F22" s="79">
        <v>0.33195148686559051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3.44E-2</v>
      </c>
    </row>
    <row r="27" spans="1:8" ht="15.75" customHeight="1" x14ac:dyDescent="0.25">
      <c r="B27" s="24" t="s">
        <v>39</v>
      </c>
      <c r="C27" s="79">
        <v>1.1000000000000001E-3</v>
      </c>
    </row>
    <row r="28" spans="1:8" ht="15.75" customHeight="1" x14ac:dyDescent="0.25">
      <c r="B28" s="24" t="s">
        <v>40</v>
      </c>
      <c r="C28" s="79">
        <v>0.25059999999999999</v>
      </c>
    </row>
    <row r="29" spans="1:8" ht="15.75" customHeight="1" x14ac:dyDescent="0.25">
      <c r="B29" s="24" t="s">
        <v>41</v>
      </c>
      <c r="C29" s="79">
        <v>9.0700000000000003E-2</v>
      </c>
    </row>
    <row r="30" spans="1:8" ht="15.75" customHeight="1" x14ac:dyDescent="0.25">
      <c r="B30" s="24" t="s">
        <v>42</v>
      </c>
      <c r="C30" s="79">
        <v>0.16739999999999999</v>
      </c>
    </row>
    <row r="31" spans="1:8" ht="15.75" customHeight="1" x14ac:dyDescent="0.25">
      <c r="B31" s="24" t="s">
        <v>43</v>
      </c>
      <c r="C31" s="79">
        <v>6.9599999999999995E-2</v>
      </c>
    </row>
    <row r="32" spans="1:8" ht="15.75" customHeight="1" x14ac:dyDescent="0.25">
      <c r="B32" s="24" t="s">
        <v>44</v>
      </c>
      <c r="C32" s="79">
        <v>1.8000000000000002E-2</v>
      </c>
    </row>
    <row r="33" spans="2:3" ht="15.75" customHeight="1" x14ac:dyDescent="0.25">
      <c r="B33" s="24" t="s">
        <v>45</v>
      </c>
      <c r="C33" s="79">
        <v>4.5100000000000001E-2</v>
      </c>
    </row>
    <row r="34" spans="2:3" ht="15.75" customHeight="1" x14ac:dyDescent="0.25">
      <c r="B34" s="24" t="s">
        <v>46</v>
      </c>
      <c r="C34" s="79">
        <v>0.32310000000223515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0.6073370588235294</v>
      </c>
      <c r="D2" s="80">
        <v>0.6073370588235294</v>
      </c>
      <c r="E2" s="80">
        <v>0.54993809499351487</v>
      </c>
      <c r="F2" s="80">
        <v>0.32744951428571428</v>
      </c>
      <c r="G2" s="80">
        <v>0.29439913755172414</v>
      </c>
    </row>
    <row r="3" spans="1:15" ht="15.75" customHeight="1" x14ac:dyDescent="0.25">
      <c r="A3" s="5"/>
      <c r="B3" s="11" t="s">
        <v>118</v>
      </c>
      <c r="C3" s="80">
        <v>0.1868729411764706</v>
      </c>
      <c r="D3" s="80">
        <v>0.1868729411764706</v>
      </c>
      <c r="E3" s="80">
        <v>0.2154089650064851</v>
      </c>
      <c r="F3" s="80">
        <v>0.24558713571428578</v>
      </c>
      <c r="G3" s="80">
        <v>0.29237577578160912</v>
      </c>
    </row>
    <row r="4" spans="1:15" ht="15.75" customHeight="1" x14ac:dyDescent="0.25">
      <c r="A4" s="5"/>
      <c r="B4" s="11" t="s">
        <v>116</v>
      </c>
      <c r="C4" s="81">
        <v>0.1085260696517413</v>
      </c>
      <c r="D4" s="81">
        <v>0.1085260696517413</v>
      </c>
      <c r="E4" s="81">
        <v>0.12827015375271147</v>
      </c>
      <c r="F4" s="81">
        <v>0.23329959782608692</v>
      </c>
      <c r="G4" s="81">
        <v>0.24419337925337564</v>
      </c>
    </row>
    <row r="5" spans="1:15" ht="15.75" customHeight="1" x14ac:dyDescent="0.25">
      <c r="A5" s="5"/>
      <c r="B5" s="11" t="s">
        <v>119</v>
      </c>
      <c r="C5" s="81">
        <v>9.7263930348258698E-2</v>
      </c>
      <c r="D5" s="81">
        <v>9.7263930348258698E-2</v>
      </c>
      <c r="E5" s="81">
        <v>0.10638278624728852</v>
      </c>
      <c r="F5" s="81">
        <v>0.19366375217391305</v>
      </c>
      <c r="G5" s="81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0.45097174537444934</v>
      </c>
      <c r="D8" s="80">
        <v>0.45097174537444934</v>
      </c>
      <c r="E8" s="80">
        <v>0.46556028468879673</v>
      </c>
      <c r="F8" s="80">
        <v>0.50610948553846147</v>
      </c>
      <c r="G8" s="80">
        <v>0.51117077181966541</v>
      </c>
    </row>
    <row r="9" spans="1:15" ht="15.75" customHeight="1" x14ac:dyDescent="0.25">
      <c r="B9" s="7" t="s">
        <v>121</v>
      </c>
      <c r="C9" s="80">
        <v>0.24072140462555061</v>
      </c>
      <c r="D9" s="80">
        <v>0.24072140462555061</v>
      </c>
      <c r="E9" s="80">
        <v>0.26459174531120333</v>
      </c>
      <c r="F9" s="80">
        <v>0.27715519446153847</v>
      </c>
      <c r="G9" s="80">
        <v>0.30931355151366791</v>
      </c>
    </row>
    <row r="10" spans="1:15" ht="15.75" customHeight="1" x14ac:dyDescent="0.25">
      <c r="B10" s="7" t="s">
        <v>122</v>
      </c>
      <c r="C10" s="81">
        <v>0.16695001999999998</v>
      </c>
      <c r="D10" s="81">
        <v>0.16695001999999998</v>
      </c>
      <c r="E10" s="81">
        <v>0.16161838000000001</v>
      </c>
      <c r="F10" s="81">
        <v>0.13871748900000003</v>
      </c>
      <c r="G10" s="81">
        <v>0.11809310433333334</v>
      </c>
    </row>
    <row r="11" spans="1:15" ht="15.75" customHeight="1" x14ac:dyDescent="0.25">
      <c r="B11" s="7" t="s">
        <v>123</v>
      </c>
      <c r="C11" s="81">
        <v>0.14135682999999999</v>
      </c>
      <c r="D11" s="81">
        <v>0.14135682999999999</v>
      </c>
      <c r="E11" s="81">
        <v>0.10822959000000001</v>
      </c>
      <c r="F11" s="81">
        <v>7.8017830999999996E-2</v>
      </c>
      <c r="G11" s="81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0.74456066350000005</v>
      </c>
      <c r="D14" s="82">
        <v>0.75094963539799986</v>
      </c>
      <c r="E14" s="82">
        <v>0.75094963539799986</v>
      </c>
      <c r="F14" s="82">
        <v>0.61297553806000005</v>
      </c>
      <c r="G14" s="82">
        <v>0.61297553806000005</v>
      </c>
      <c r="H14" s="83">
        <v>0.59099999999999997</v>
      </c>
      <c r="I14" s="83">
        <v>0.51349152542372878</v>
      </c>
      <c r="J14" s="83">
        <v>0.504</v>
      </c>
      <c r="K14" s="83">
        <v>0.49830508474576268</v>
      </c>
      <c r="L14" s="83">
        <v>0.43602173909800002</v>
      </c>
      <c r="M14" s="83">
        <v>0.37961136973800003</v>
      </c>
      <c r="N14" s="83">
        <v>0.38464350675299996</v>
      </c>
      <c r="O14" s="83">
        <v>0.40391595853000001</v>
      </c>
    </row>
    <row r="15" spans="1:15" ht="15.75" customHeight="1" x14ac:dyDescent="0.25">
      <c r="B15" s="16" t="s">
        <v>68</v>
      </c>
      <c r="C15" s="80">
        <f>iron_deficiency_anaemia*C14</f>
        <v>0.31683115643408211</v>
      </c>
      <c r="D15" s="80">
        <f t="shared" ref="D15:O15" si="0">iron_deficiency_anaemia*D14</f>
        <v>0.31954984069192721</v>
      </c>
      <c r="E15" s="80">
        <f t="shared" si="0"/>
        <v>0.31954984069192721</v>
      </c>
      <c r="F15" s="80">
        <f t="shared" si="0"/>
        <v>0.2608380459913372</v>
      </c>
      <c r="G15" s="80">
        <f t="shared" si="0"/>
        <v>0.2608380459913372</v>
      </c>
      <c r="H15" s="80">
        <f t="shared" si="0"/>
        <v>0.25148684671620786</v>
      </c>
      <c r="I15" s="80">
        <f t="shared" si="0"/>
        <v>0.21850484694468533</v>
      </c>
      <c r="J15" s="80">
        <f t="shared" si="0"/>
        <v>0.21446594034681685</v>
      </c>
      <c r="K15" s="80">
        <f t="shared" si="0"/>
        <v>0.21204259638809575</v>
      </c>
      <c r="L15" s="80">
        <f t="shared" si="0"/>
        <v>0.18553931009386312</v>
      </c>
      <c r="M15" s="80">
        <f t="shared" si="0"/>
        <v>0.16153513765318125</v>
      </c>
      <c r="N15" s="80">
        <f t="shared" si="0"/>
        <v>0.1636764511390463</v>
      </c>
      <c r="O15" s="80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0.54899999999999993</v>
      </c>
      <c r="D2" s="81">
        <v>0.54899999999999993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0.10199999999999999</v>
      </c>
      <c r="D3" s="81">
        <v>0.20100000000000001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0.65400000000000003</v>
      </c>
      <c r="F4" s="81">
        <v>0.64700000000000002</v>
      </c>
      <c r="G4" s="81">
        <v>0</v>
      </c>
    </row>
    <row r="5" spans="1:7" x14ac:dyDescent="0.25">
      <c r="B5" s="43" t="s">
        <v>169</v>
      </c>
      <c r="C5" s="80">
        <f>1-SUM(C2:C4)</f>
        <v>0.24400000000000011</v>
      </c>
      <c r="D5" s="80">
        <f>1-SUM(D2:D4)</f>
        <v>0.14500000000000002</v>
      </c>
      <c r="E5" s="80">
        <f>1-SUM(E2:E4)</f>
        <v>0.34599999999999997</v>
      </c>
      <c r="F5" s="80">
        <f>1-SUM(F2:F4)</f>
        <v>0.35299999999999998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0.36556</v>
      </c>
      <c r="D2" s="143">
        <v>0.35629</v>
      </c>
      <c r="E2" s="143">
        <v>0.34671999999999997</v>
      </c>
      <c r="F2" s="143">
        <v>0.33726</v>
      </c>
      <c r="G2" s="143">
        <v>0.32802999999999999</v>
      </c>
      <c r="H2" s="143">
        <v>0.31895000000000001</v>
      </c>
      <c r="I2" s="143">
        <v>0.31012000000000001</v>
      </c>
      <c r="J2" s="143">
        <v>0.30151</v>
      </c>
      <c r="K2" s="143">
        <v>0.29304999999999998</v>
      </c>
      <c r="L2" s="143">
        <v>0.28467999999999999</v>
      </c>
      <c r="M2" s="143">
        <v>0.27643000000000001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0.15162</v>
      </c>
      <c r="D4" s="143">
        <v>0.14978</v>
      </c>
      <c r="E4" s="143">
        <v>0.14801</v>
      </c>
      <c r="F4" s="143">
        <v>0.14624999999999999</v>
      </c>
      <c r="G4" s="143">
        <v>0.14449000000000001</v>
      </c>
      <c r="H4" s="143">
        <v>0.14275000000000002</v>
      </c>
      <c r="I4" s="143">
        <v>0.14102000000000001</v>
      </c>
      <c r="J4" s="143">
        <v>0.13930000000000001</v>
      </c>
      <c r="K4" s="143">
        <v>0.1376</v>
      </c>
      <c r="L4" s="143">
        <v>0.13593</v>
      </c>
      <c r="M4" s="143">
        <v>0.13427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0.59099999999999997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0.43602173909800002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0.54899999999999993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0.64700000000000002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36.947000000000003</v>
      </c>
      <c r="D13" s="142">
        <v>35.348999999999997</v>
      </c>
      <c r="E13" s="142">
        <v>33.835000000000001</v>
      </c>
      <c r="F13" s="142">
        <v>32.396999999999998</v>
      </c>
      <c r="G13" s="142">
        <v>31.038</v>
      </c>
      <c r="H13" s="142">
        <v>29.751000000000001</v>
      </c>
      <c r="I13" s="142">
        <v>28.518999999999998</v>
      </c>
      <c r="J13" s="142">
        <v>27.361999999999998</v>
      </c>
      <c r="K13" s="142">
        <v>26.254000000000001</v>
      </c>
      <c r="L13" s="142">
        <v>25.215</v>
      </c>
      <c r="M13" s="142">
        <v>23.175999999999998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1.74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42.501437539526727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39.532089276751876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170.95918081165547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1.4605445677891706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1.131554991233771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1.131554991233771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1.131554991233771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1.131554991233771</v>
      </c>
      <c r="E13" s="86" t="s">
        <v>202</v>
      </c>
    </row>
    <row r="14" spans="1:5" ht="15.75" customHeight="1" x14ac:dyDescent="0.25">
      <c r="A14" s="11" t="s">
        <v>187</v>
      </c>
      <c r="B14" s="85">
        <v>0.38799999999999996</v>
      </c>
      <c r="C14" s="85">
        <v>0.95</v>
      </c>
      <c r="D14" s="148">
        <v>12.664388720547787</v>
      </c>
      <c r="E14" s="86" t="s">
        <v>202</v>
      </c>
    </row>
    <row r="15" spans="1:5" ht="15.75" customHeight="1" x14ac:dyDescent="0.25">
      <c r="A15" s="11" t="s">
        <v>209</v>
      </c>
      <c r="B15" s="85">
        <v>0.38799999999999996</v>
      </c>
      <c r="C15" s="85">
        <v>0.95</v>
      </c>
      <c r="D15" s="148">
        <v>12.664388720547787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0.37115452044313657</v>
      </c>
      <c r="E17" s="86" t="s">
        <v>202</v>
      </c>
    </row>
    <row r="18" spans="1:5" ht="16.05" customHeight="1" x14ac:dyDescent="0.25">
      <c r="A18" s="52" t="s">
        <v>173</v>
      </c>
      <c r="B18" s="85">
        <v>0.22</v>
      </c>
      <c r="C18" s="85">
        <v>0.95</v>
      </c>
      <c r="D18" s="148">
        <v>4.0144932296368099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11.931837010261507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21.672337451693277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4.0619684601961064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18.225977519614748</v>
      </c>
      <c r="E24" s="86" t="s">
        <v>202</v>
      </c>
    </row>
    <row r="25" spans="1:5" ht="15.75" customHeight="1" x14ac:dyDescent="0.25">
      <c r="A25" s="52" t="s">
        <v>87</v>
      </c>
      <c r="B25" s="85">
        <v>0.29899999999999999</v>
      </c>
      <c r="C25" s="85">
        <v>0.95</v>
      </c>
      <c r="D25" s="148">
        <v>18.225926134210553</v>
      </c>
      <c r="E25" s="86" t="s">
        <v>202</v>
      </c>
    </row>
    <row r="26" spans="1:5" ht="15.75" customHeight="1" x14ac:dyDescent="0.25">
      <c r="A26" s="52" t="s">
        <v>137</v>
      </c>
      <c r="B26" s="85">
        <v>0.38799999999999996</v>
      </c>
      <c r="C26" s="85">
        <v>0.95</v>
      </c>
      <c r="D26" s="148">
        <v>4.4364540760151874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4.9491687767392154</v>
      </c>
      <c r="E27" s="86" t="s">
        <v>202</v>
      </c>
    </row>
    <row r="28" spans="1:5" ht="15.75" customHeight="1" x14ac:dyDescent="0.25">
      <c r="A28" s="52" t="s">
        <v>84</v>
      </c>
      <c r="B28" s="85">
        <v>0.50600000000000001</v>
      </c>
      <c r="C28" s="85">
        <v>0.95</v>
      </c>
      <c r="D28" s="148">
        <v>0.65969645127833965</v>
      </c>
      <c r="E28" s="86" t="s">
        <v>202</v>
      </c>
    </row>
    <row r="29" spans="1:5" ht="15.75" customHeight="1" x14ac:dyDescent="0.25">
      <c r="A29" s="52" t="s">
        <v>58</v>
      </c>
      <c r="B29" s="85">
        <v>0.22</v>
      </c>
      <c r="C29" s="85">
        <v>0.95</v>
      </c>
      <c r="D29" s="148">
        <v>78.207761686108483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185.28311387993105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185.28311387993105</v>
      </c>
      <c r="E31" s="86" t="s">
        <v>202</v>
      </c>
    </row>
    <row r="32" spans="1:5" ht="15.45" customHeight="1" x14ac:dyDescent="0.25">
      <c r="A32" s="52" t="s">
        <v>28</v>
      </c>
      <c r="B32" s="85">
        <v>0.71450000000000002</v>
      </c>
      <c r="C32" s="85">
        <v>0.95</v>
      </c>
      <c r="D32" s="148">
        <v>0.76115541772848727</v>
      </c>
      <c r="E32" s="86" t="s">
        <v>202</v>
      </c>
    </row>
    <row r="33" spans="1:6" ht="15.75" customHeight="1" x14ac:dyDescent="0.25">
      <c r="A33" s="52" t="s">
        <v>83</v>
      </c>
      <c r="B33" s="85">
        <v>0.67900000000000005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0.34700000000000003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0.39600000000000002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0.94099999999999995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0.28199999999999997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0.20300000000000001</v>
      </c>
      <c r="C38" s="85">
        <v>0.95</v>
      </c>
      <c r="D38" s="148">
        <v>1.783408462197954</v>
      </c>
      <c r="E38" s="86" t="s">
        <v>202</v>
      </c>
    </row>
    <row r="39" spans="1:6" ht="15.75" customHeight="1" x14ac:dyDescent="0.25">
      <c r="A39" s="52" t="s">
        <v>60</v>
      </c>
      <c r="B39" s="85">
        <v>0.20300000000000001</v>
      </c>
      <c r="C39" s="85">
        <v>0.95</v>
      </c>
      <c r="D39" s="148">
        <v>0.78227782112265087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2020-07-16T02:39:25Z</dcterms:modified>
</cp:coreProperties>
</file>