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E64830D-0579-46CD-A7DE-973EC0CEB6CE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<sst xmlns="http://schemas.openxmlformats.org/spreadsheetml/2006/main" count="1120" uniqueCount="273">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</sst>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14542</v>
      </c>
    </row>
    <row r="8" spans="1:3" ht="15" customHeight="1" x14ac:dyDescent="0.25">
      <c r="B8" s="7" t="s">
        <v>106</v>
      </c>
      <c r="C8" s="70">
        <v>0.1414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0.70499999999999996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2.3700000000000002E-2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0.4929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</v>
      </c>
    </row>
    <row r="38" spans="1:5" ht="15" customHeight="1" x14ac:dyDescent="0.25">
      <c r="B38" s="16" t="s">
        <v>91</v>
      </c>
      <c r="C38" s="75">
        <v>42.7</v>
      </c>
      <c r="D38" s="17"/>
      <c r="E38" s="18"/>
    </row>
    <row r="39" spans="1:5" ht="15" customHeight="1" x14ac:dyDescent="0.25">
      <c r="B39" s="16" t="s">
        <v>90</v>
      </c>
      <c r="C39" s="75">
        <v>54.6</v>
      </c>
      <c r="D39" s="17"/>
      <c r="E39" s="17"/>
    </row>
    <row r="40" spans="1:5" ht="15" customHeight="1" x14ac:dyDescent="0.25">
      <c r="B40" s="16" t="s">
        <v>171</v>
      </c>
      <c r="C40" s="75">
        <v>0.9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2.23E-2</v>
      </c>
      <c r="D45" s="17"/>
    </row>
    <row r="46" spans="1:5" ht="15.75" customHeight="1" x14ac:dyDescent="0.25">
      <c r="B46" s="16" t="s">
        <v>11</v>
      </c>
      <c r="C46" s="71">
        <v>7.3800000000000004E-2</v>
      </c>
      <c r="D46" s="17"/>
    </row>
    <row r="47" spans="1:5" ht="15.75" customHeight="1" x14ac:dyDescent="0.25">
      <c r="B47" s="16" t="s">
        <v>12</v>
      </c>
      <c r="C47" s="71">
        <v>0.16519999999999999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4.6341197506899974</v>
      </c>
      <c r="D51" s="17"/>
    </row>
    <row r="52" spans="1:4" ht="15" customHeight="1" x14ac:dyDescent="0.25">
      <c r="B52" s="16" t="s">
        <v>125</v>
      </c>
      <c r="C52" s="76">
        <v>3.8456413679499999</v>
      </c>
    </row>
    <row r="53" spans="1:4" ht="15.75" customHeight="1" x14ac:dyDescent="0.25">
      <c r="B53" s="16" t="s">
        <v>126</v>
      </c>
      <c r="C53" s="76">
        <v>3.8456413679499999</v>
      </c>
    </row>
    <row r="54" spans="1:4" ht="15.75" customHeight="1" x14ac:dyDescent="0.25">
      <c r="B54" s="16" t="s">
        <v>127</v>
      </c>
      <c r="C54" s="76">
        <v>2.6971200562000002</v>
      </c>
    </row>
    <row r="55" spans="1:4" ht="15.75" customHeight="1" x14ac:dyDescent="0.25">
      <c r="B55" s="16" t="s">
        <v>128</v>
      </c>
      <c r="C55" s="76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0.577343733224425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0.1414</v>
      </c>
      <c r="E2" s="91">
        <f>food_insecure</f>
        <v>0.1414</v>
      </c>
      <c r="F2" s="91">
        <f>food_insecure</f>
        <v>0.1414</v>
      </c>
      <c r="G2" s="91">
        <f>food_insecure</f>
        <v>0.1414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0.1414</v>
      </c>
      <c r="F5" s="91">
        <f>food_insecure</f>
        <v>0.1414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4.6341197506899974</v>
      </c>
      <c r="D7" s="91">
        <f>diarrhoea_1_5mo</f>
        <v>3.8456413679499999</v>
      </c>
      <c r="E7" s="91">
        <f>diarrhoea_6_11mo</f>
        <v>3.8456413679499999</v>
      </c>
      <c r="F7" s="91">
        <f>diarrhoea_12_23mo</f>
        <v>2.6971200562000002</v>
      </c>
      <c r="G7" s="91">
        <f>diarrhoea_24_59mo</f>
        <v>2.6971200562000002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0.1414</v>
      </c>
      <c r="F8" s="91">
        <f>food_insecure</f>
        <v>0.1414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4.6341197506899974</v>
      </c>
      <c r="D12" s="91">
        <f>diarrhoea_1_5mo</f>
        <v>3.8456413679499999</v>
      </c>
      <c r="E12" s="91">
        <f>diarrhoea_6_11mo</f>
        <v>3.8456413679499999</v>
      </c>
      <c r="F12" s="91">
        <f>diarrhoea_12_23mo</f>
        <v>2.6971200562000002</v>
      </c>
      <c r="G12" s="91">
        <f>diarrhoea_24_59mo</f>
        <v>2.6971200562000002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0.1414</v>
      </c>
      <c r="I15" s="91">
        <f>food_insecure</f>
        <v>0.1414</v>
      </c>
      <c r="J15" s="91">
        <f>food_insecure</f>
        <v>0.1414</v>
      </c>
      <c r="K15" s="91">
        <f>food_insecure</f>
        <v>0.1414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0.70499999999999996</v>
      </c>
      <c r="I18" s="91">
        <f>frac_PW_health_facility</f>
        <v>0.70499999999999996</v>
      </c>
      <c r="J18" s="91">
        <f>frac_PW_health_facility</f>
        <v>0.70499999999999996</v>
      </c>
      <c r="K18" s="91">
        <f>frac_PW_health_facility</f>
        <v>0.70499999999999996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0.64200000000000002</v>
      </c>
      <c r="M24" s="91">
        <f>famplan_unmet_need</f>
        <v>0.64200000000000002</v>
      </c>
      <c r="N24" s="91">
        <f>famplan_unmet_need</f>
        <v>0.64200000000000002</v>
      </c>
      <c r="O24" s="91">
        <f>famplan_unmet_need</f>
        <v>0.64200000000000002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9.6617875611062415E-2</v>
      </c>
      <c r="M25" s="91">
        <f>(1-food_insecure)*(0.49)+food_insecure*(0.7)</f>
        <v>0.51969399999999999</v>
      </c>
      <c r="N25" s="91">
        <f>(1-food_insecure)*(0.49)+food_insecure*(0.7)</f>
        <v>0.51969399999999999</v>
      </c>
      <c r="O25" s="91">
        <f>(1-food_insecure)*(0.49)+food_insecure*(0.7)</f>
        <v>0.51969399999999999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4.1407660976169602E-2</v>
      </c>
      <c r="M26" s="91">
        <f>(1-food_insecure)*(0.21)+food_insecure*(0.3)</f>
        <v>0.22272599999999998</v>
      </c>
      <c r="N26" s="91">
        <f>(1-food_insecure)*(0.21)+food_insecure*(0.3)</f>
        <v>0.22272599999999998</v>
      </c>
      <c r="O26" s="91">
        <f>(1-food_insecure)*(0.21)+food_insecure*(0.3)</f>
        <v>0.22272599999999998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4.7887473012768002E-2</v>
      </c>
      <c r="M27" s="91">
        <f>(1-food_insecure)*(0.3)</f>
        <v>0.25757999999999998</v>
      </c>
      <c r="N27" s="91">
        <f>(1-food_insecure)*(0.3)</f>
        <v>0.25757999999999998</v>
      </c>
      <c r="O27" s="91">
        <f>(1-food_insecure)*(0.3)</f>
        <v>0.25757999999999998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0.8140869904000001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3259.7179999999998</v>
      </c>
      <c r="C2" s="78">
        <v>5100</v>
      </c>
      <c r="D2" s="78">
        <v>10500</v>
      </c>
      <c r="E2" s="78">
        <v>8700</v>
      </c>
      <c r="F2" s="78">
        <v>6100</v>
      </c>
      <c r="G2" s="22">
        <f t="shared" ref="G2:G40" si="0">C2+D2+E2+F2</f>
        <v>30400</v>
      </c>
      <c r="H2" s="22">
        <f t="shared" ref="H2:H40" si="1">(B2 + stillbirth*B2/(1000-stillbirth))/(1-abortion)</f>
        <v>3808.8871595512601</v>
      </c>
      <c r="I2" s="22">
        <f>G2-H2</f>
        <v>26591.112840448739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3261.3735999999999</v>
      </c>
      <c r="C3" s="78">
        <v>5200</v>
      </c>
      <c r="D3" s="78">
        <v>10500</v>
      </c>
      <c r="E3" s="78">
        <v>8900</v>
      </c>
      <c r="F3" s="78">
        <v>6200</v>
      </c>
      <c r="G3" s="22">
        <f t="shared" si="0"/>
        <v>30800</v>
      </c>
      <c r="H3" s="22">
        <f t="shared" si="1"/>
        <v>3810.8216807525887</v>
      </c>
      <c r="I3" s="22">
        <f t="shared" ref="I3:I15" si="3">G3-H3</f>
        <v>26989.17831924741</v>
      </c>
    </row>
    <row r="4" spans="1:9" ht="15.75" customHeight="1" x14ac:dyDescent="0.25">
      <c r="A4" s="7">
        <f t="shared" si="2"/>
        <v>2022</v>
      </c>
      <c r="B4" s="77">
        <v>3261.3588000000004</v>
      </c>
      <c r="C4" s="78">
        <v>5500</v>
      </c>
      <c r="D4" s="78">
        <v>10500</v>
      </c>
      <c r="E4" s="78">
        <v>9000</v>
      </c>
      <c r="F4" s="78">
        <v>6300</v>
      </c>
      <c r="G4" s="22">
        <f t="shared" si="0"/>
        <v>31300</v>
      </c>
      <c r="H4" s="22">
        <f t="shared" si="1"/>
        <v>3810.8043873763031</v>
      </c>
      <c r="I4" s="22">
        <f t="shared" si="3"/>
        <v>27489.195612623698</v>
      </c>
    </row>
    <row r="5" spans="1:9" ht="15.75" customHeight="1" x14ac:dyDescent="0.25">
      <c r="A5" s="7">
        <f t="shared" si="2"/>
        <v>2023</v>
      </c>
      <c r="B5" s="77">
        <v>3259.6736000000001</v>
      </c>
      <c r="C5" s="78">
        <v>5900</v>
      </c>
      <c r="D5" s="78">
        <v>10300</v>
      </c>
      <c r="E5" s="78">
        <v>9100</v>
      </c>
      <c r="F5" s="78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7">
        <f t="shared" si="2"/>
        <v>2024</v>
      </c>
      <c r="B6" s="77">
        <v>3256.3180000000002</v>
      </c>
      <c r="C6" s="78">
        <v>6300</v>
      </c>
      <c r="D6" s="78">
        <v>10300</v>
      </c>
      <c r="E6" s="78">
        <v>9200</v>
      </c>
      <c r="F6" s="78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7">
        <f t="shared" si="2"/>
        <v>2025</v>
      </c>
      <c r="B7" s="77">
        <v>3251.2919999999999</v>
      </c>
      <c r="C7" s="78">
        <v>6600</v>
      </c>
      <c r="D7" s="78">
        <v>10300</v>
      </c>
      <c r="E7" s="78">
        <v>9300</v>
      </c>
      <c r="F7" s="78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7">
        <f t="shared" si="2"/>
        <v>2026</v>
      </c>
      <c r="B8" s="77">
        <v>3250.1967999999997</v>
      </c>
      <c r="C8" s="78">
        <v>6800</v>
      </c>
      <c r="D8" s="78">
        <v>10300</v>
      </c>
      <c r="E8" s="78">
        <v>9400</v>
      </c>
      <c r="F8" s="78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7">
        <f t="shared" si="2"/>
        <v>2027</v>
      </c>
      <c r="B9" s="77">
        <v>3247.5983999999994</v>
      </c>
      <c r="C9" s="78">
        <v>6900</v>
      </c>
      <c r="D9" s="78">
        <v>10400</v>
      </c>
      <c r="E9" s="78">
        <v>9600</v>
      </c>
      <c r="F9" s="78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7">
        <f t="shared" si="2"/>
        <v>2028</v>
      </c>
      <c r="B10" s="77">
        <v>3243.4967999999994</v>
      </c>
      <c r="C10" s="78">
        <v>6900</v>
      </c>
      <c r="D10" s="78">
        <v>10500</v>
      </c>
      <c r="E10" s="78">
        <v>9700</v>
      </c>
      <c r="F10" s="78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7">
        <f t="shared" si="2"/>
        <v>2029</v>
      </c>
      <c r="B11" s="77">
        <v>3237.8919999999989</v>
      </c>
      <c r="C11" s="78">
        <v>6900</v>
      </c>
      <c r="D11" s="78">
        <v>10800</v>
      </c>
      <c r="E11" s="78">
        <v>9800</v>
      </c>
      <c r="F11" s="78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7">
        <f t="shared" si="2"/>
        <v>2030</v>
      </c>
      <c r="B12" s="77">
        <v>3230.7840000000001</v>
      </c>
      <c r="C12" s="78">
        <v>7000</v>
      </c>
      <c r="D12" s="78">
        <v>11100</v>
      </c>
      <c r="E12" s="78">
        <v>9800</v>
      </c>
      <c r="F12" s="78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7" t="str">
        <f t="shared" si="2"/>
        <v/>
      </c>
      <c r="B13" s="77">
        <v>5100</v>
      </c>
      <c r="C13" s="78">
        <v>10500</v>
      </c>
      <c r="D13" s="78">
        <v>8600</v>
      </c>
      <c r="E13" s="78">
        <v>5900</v>
      </c>
      <c r="F13" s="78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1.737618225E-2</v>
      </c>
    </row>
    <row r="4" spans="1:8" ht="15.75" customHeight="1" x14ac:dyDescent="0.25">
      <c r="B4" s="24" t="s">
        <v>7</v>
      </c>
      <c r="C4" s="79">
        <v>6.65066917113563E-2</v>
      </c>
    </row>
    <row r="5" spans="1:8" ht="15.75" customHeight="1" x14ac:dyDescent="0.25">
      <c r="B5" s="24" t="s">
        <v>8</v>
      </c>
      <c r="C5" s="79">
        <v>4.0049218094255629E-2</v>
      </c>
    </row>
    <row r="6" spans="1:8" ht="15.75" customHeight="1" x14ac:dyDescent="0.25">
      <c r="B6" s="24" t="s">
        <v>10</v>
      </c>
      <c r="C6" s="79">
        <v>0.237520353372283</v>
      </c>
    </row>
    <row r="7" spans="1:8" ht="15.75" customHeight="1" x14ac:dyDescent="0.25">
      <c r="B7" s="24" t="s">
        <v>13</v>
      </c>
      <c r="C7" s="79">
        <v>0.32558891716685628</v>
      </c>
    </row>
    <row r="8" spans="1:8" ht="15.75" customHeight="1" x14ac:dyDescent="0.25">
      <c r="B8" s="24" t="s">
        <v>14</v>
      </c>
      <c r="C8" s="79">
        <v>5.635527482213417E-4</v>
      </c>
    </row>
    <row r="9" spans="1:8" ht="15.75" customHeight="1" x14ac:dyDescent="0.25">
      <c r="B9" s="24" t="s">
        <v>27</v>
      </c>
      <c r="C9" s="79">
        <v>0.15885328713038049</v>
      </c>
    </row>
    <row r="10" spans="1:8" ht="15.75" customHeight="1" x14ac:dyDescent="0.25">
      <c r="B10" s="24" t="s">
        <v>15</v>
      </c>
      <c r="C10" s="79">
        <v>0.15354179752664698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7.0085523262330404E-2</v>
      </c>
      <c r="D14" s="79">
        <v>7.0085523262330404E-2</v>
      </c>
      <c r="E14" s="79">
        <v>0.10270365751683</v>
      </c>
      <c r="F14" s="79">
        <v>0.10270365751683</v>
      </c>
    </row>
    <row r="15" spans="1:8" ht="15.75" customHeight="1" x14ac:dyDescent="0.25">
      <c r="B15" s="24" t="s">
        <v>16</v>
      </c>
      <c r="C15" s="79">
        <v>0.12090382481671699</v>
      </c>
      <c r="D15" s="79">
        <v>0.12090382481671699</v>
      </c>
      <c r="E15" s="79">
        <v>8.1049962870959391E-2</v>
      </c>
      <c r="F15" s="79">
        <v>8.1049962870959391E-2</v>
      </c>
    </row>
    <row r="16" spans="1:8" ht="15.75" customHeight="1" x14ac:dyDescent="0.25">
      <c r="B16" s="24" t="s">
        <v>17</v>
      </c>
      <c r="C16" s="79">
        <v>5.7984186574834701E-2</v>
      </c>
      <c r="D16" s="79">
        <v>5.7984186574834701E-2</v>
      </c>
      <c r="E16" s="79">
        <v>5.7819393519103597E-2</v>
      </c>
      <c r="F16" s="79">
        <v>5.7819393519103597E-2</v>
      </c>
    </row>
    <row r="17" spans="1:8" ht="15.75" customHeight="1" x14ac:dyDescent="0.25">
      <c r="B17" s="24" t="s">
        <v>18</v>
      </c>
      <c r="C17" s="79">
        <v>4.6943956278931102E-2</v>
      </c>
      <c r="D17" s="79">
        <v>4.6943956278931102E-2</v>
      </c>
      <c r="E17" s="79">
        <v>0.14326012070479799</v>
      </c>
      <c r="F17" s="79">
        <v>0.14326012070479799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5.2428806897836105E-2</v>
      </c>
      <c r="D19" s="79">
        <v>5.2428806897836105E-2</v>
      </c>
      <c r="E19" s="79">
        <v>6.8021585573550605E-2</v>
      </c>
      <c r="F19" s="79">
        <v>6.8021585573550605E-2</v>
      </c>
    </row>
    <row r="20" spans="1:8" ht="15.75" customHeight="1" x14ac:dyDescent="0.25">
      <c r="B20" s="24" t="s">
        <v>21</v>
      </c>
      <c r="C20" s="79">
        <v>3.8197860327282595E-4</v>
      </c>
      <c r="D20" s="79">
        <v>3.8197860327282595E-4</v>
      </c>
      <c r="E20" s="79">
        <v>1.9788965981069801E-3</v>
      </c>
      <c r="F20" s="79">
        <v>1.9788965981069801E-3</v>
      </c>
    </row>
    <row r="21" spans="1:8" ht="15.75" customHeight="1" x14ac:dyDescent="0.25">
      <c r="B21" s="24" t="s">
        <v>22</v>
      </c>
      <c r="C21" s="79">
        <v>2.9284704665066205E-2</v>
      </c>
      <c r="D21" s="79">
        <v>2.9284704665066205E-2</v>
      </c>
      <c r="E21" s="79">
        <v>7.4568052466918097E-2</v>
      </c>
      <c r="F21" s="79">
        <v>7.4568052466918097E-2</v>
      </c>
    </row>
    <row r="22" spans="1:8" ht="15.75" customHeight="1" x14ac:dyDescent="0.25">
      <c r="B22" s="24" t="s">
        <v>23</v>
      </c>
      <c r="C22" s="79">
        <v>0.62198701890101171</v>
      </c>
      <c r="D22" s="79">
        <v>0.62198701890101171</v>
      </c>
      <c r="E22" s="79">
        <v>0.47059833074973334</v>
      </c>
      <c r="F22" s="79">
        <v>0.47059833074973334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0.48138704271062271</v>
      </c>
      <c r="D2" s="80">
        <v>0.48138704271062271</v>
      </c>
      <c r="E2" s="80">
        <v>0.45073817272030653</v>
      </c>
      <c r="F2" s="80">
        <v>0.35264105769616033</v>
      </c>
      <c r="G2" s="80">
        <v>0.32203635381818185</v>
      </c>
    </row>
    <row r="3" spans="1:15" ht="15.75" customHeight="1" x14ac:dyDescent="0.25">
      <c r="A3" s="5"/>
      <c r="B3" s="11" t="s">
        <v>118</v>
      </c>
      <c r="C3" s="80">
        <v>0.1746129372893773</v>
      </c>
      <c r="D3" s="80">
        <v>0.1746129372893773</v>
      </c>
      <c r="E3" s="80">
        <v>0.20526180727969354</v>
      </c>
      <c r="F3" s="80">
        <v>0.30335892230383976</v>
      </c>
      <c r="G3" s="80">
        <v>0.33396362618181819</v>
      </c>
    </row>
    <row r="4" spans="1:15" ht="15.75" customHeight="1" x14ac:dyDescent="0.25">
      <c r="A4" s="5"/>
      <c r="B4" s="11" t="s">
        <v>116</v>
      </c>
      <c r="C4" s="81">
        <v>0.205259680441989</v>
      </c>
      <c r="D4" s="81">
        <v>0.205259680441989</v>
      </c>
      <c r="E4" s="81">
        <v>0.21559448258064515</v>
      </c>
      <c r="F4" s="81">
        <v>0.19816460004987532</v>
      </c>
      <c r="G4" s="81">
        <v>0.19678936842572062</v>
      </c>
    </row>
    <row r="5" spans="1:15" ht="15.75" customHeight="1" x14ac:dyDescent="0.25">
      <c r="A5" s="5"/>
      <c r="B5" s="11" t="s">
        <v>119</v>
      </c>
      <c r="C5" s="81">
        <v>0.13874033955801104</v>
      </c>
      <c r="D5" s="81">
        <v>0.13874033955801104</v>
      </c>
      <c r="E5" s="81">
        <v>0.12840553741935481</v>
      </c>
      <c r="F5" s="81">
        <v>0.1458354199501247</v>
      </c>
      <c r="G5" s="81">
        <v>0.1472106515742794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0.63232825322391562</v>
      </c>
      <c r="D8" s="80">
        <v>0.63232825322391562</v>
      </c>
      <c r="E8" s="80">
        <v>0.62756097560975599</v>
      </c>
      <c r="F8" s="80">
        <v>0.61039285714285718</v>
      </c>
      <c r="G8" s="80">
        <v>0.63128430296377613</v>
      </c>
    </row>
    <row r="9" spans="1:15" ht="15.75" customHeight="1" x14ac:dyDescent="0.25">
      <c r="B9" s="7" t="s">
        <v>121</v>
      </c>
      <c r="C9" s="80">
        <v>0.18367174677608442</v>
      </c>
      <c r="D9" s="80">
        <v>0.18367174677608442</v>
      </c>
      <c r="E9" s="80">
        <v>0.20243902439024392</v>
      </c>
      <c r="F9" s="80">
        <v>0.22660714285714284</v>
      </c>
      <c r="G9" s="80">
        <v>0.22071569703622393</v>
      </c>
    </row>
    <row r="10" spans="1:15" ht="15.75" customHeight="1" x14ac:dyDescent="0.25">
      <c r="B10" s="7" t="s">
        <v>122</v>
      </c>
      <c r="C10" s="81">
        <v>0.126</v>
      </c>
      <c r="D10" s="81">
        <v>0.126</v>
      </c>
      <c r="E10" s="81">
        <v>0.126</v>
      </c>
      <c r="F10" s="81">
        <v>0.126</v>
      </c>
      <c r="G10" s="81">
        <v>0.126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0.51340841550000005</v>
      </c>
      <c r="D14" s="82">
        <v>0.51488794754</v>
      </c>
      <c r="E14" s="82">
        <v>0.51488794754</v>
      </c>
      <c r="F14" s="82">
        <v>0.30718176750999998</v>
      </c>
      <c r="G14" s="82">
        <v>0.30718176750999998</v>
      </c>
      <c r="H14" s="83">
        <v>0.36</v>
      </c>
      <c r="I14" s="83">
        <v>0.36</v>
      </c>
      <c r="J14" s="83">
        <v>0.36</v>
      </c>
      <c r="K14" s="83">
        <v>0.36</v>
      </c>
      <c r="L14" s="83">
        <v>0.38013686022599996</v>
      </c>
      <c r="M14" s="83">
        <v>0.31611515353800002</v>
      </c>
      <c r="N14" s="83">
        <v>0.34214701087849997</v>
      </c>
      <c r="O14" s="83">
        <v>0.3418168546625</v>
      </c>
    </row>
    <row r="15" spans="1:15" ht="15.75" customHeight="1" x14ac:dyDescent="0.25">
      <c r="B15" s="16" t="s">
        <v>68</v>
      </c>
      <c r="C15" s="80">
        <f>iron_deficiency_anaemia*C14</f>
        <v>0.2964131312736068</v>
      </c>
      <c r="D15" s="80">
        <f t="shared" ref="D15:O15" si="0">iron_deficiency_anaemia*D14</f>
        <v>0.29726732982500548</v>
      </c>
      <c r="E15" s="80">
        <f t="shared" si="0"/>
        <v>0.29726732982500548</v>
      </c>
      <c r="F15" s="80">
        <f t="shared" si="0"/>
        <v>0.17734946843270077</v>
      </c>
      <c r="G15" s="80">
        <f t="shared" si="0"/>
        <v>0.17734946843270077</v>
      </c>
      <c r="H15" s="80">
        <f t="shared" si="0"/>
        <v>0.207843743960793</v>
      </c>
      <c r="I15" s="80">
        <f t="shared" si="0"/>
        <v>0.207843743960793</v>
      </c>
      <c r="J15" s="80">
        <f t="shared" si="0"/>
        <v>0.207843743960793</v>
      </c>
      <c r="K15" s="80">
        <f t="shared" si="0"/>
        <v>0.207843743960793</v>
      </c>
      <c r="L15" s="80">
        <f t="shared" si="0"/>
        <v>0.21946963401909025</v>
      </c>
      <c r="M15" s="80">
        <f t="shared" si="0"/>
        <v>0.18250710287244123</v>
      </c>
      <c r="N15" s="80">
        <f t="shared" si="0"/>
        <v>0.19753643257217113</v>
      </c>
      <c r="O15" s="80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0.23907</v>
      </c>
      <c r="D2" s="143">
        <v>0.23641999999999999</v>
      </c>
      <c r="E2" s="143">
        <v>0.23355000000000001</v>
      </c>
      <c r="F2" s="143">
        <v>0.23074000000000003</v>
      </c>
      <c r="G2" s="143">
        <v>0.22797999999999999</v>
      </c>
      <c r="H2" s="143">
        <v>0.22527</v>
      </c>
      <c r="I2" s="143">
        <v>0.22259000000000001</v>
      </c>
      <c r="J2" s="143">
        <v>0.21995000000000001</v>
      </c>
      <c r="K2" s="143">
        <v>0.21734999999999999</v>
      </c>
      <c r="L2" s="143">
        <v>0.21481000000000003</v>
      </c>
      <c r="M2" s="143">
        <v>0.21234000000000003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8.8439999999999991E-2</v>
      </c>
      <c r="D4" s="143">
        <v>8.7520000000000001E-2</v>
      </c>
      <c r="E4" s="143">
        <v>8.677E-2</v>
      </c>
      <c r="F4" s="143">
        <v>8.6039999999999991E-2</v>
      </c>
      <c r="G4" s="143">
        <v>8.5329999999999989E-2</v>
      </c>
      <c r="H4" s="143">
        <v>8.4650000000000003E-2</v>
      </c>
      <c r="I4" s="143">
        <v>8.3989999999999995E-2</v>
      </c>
      <c r="J4" s="143">
        <v>8.337E-2</v>
      </c>
      <c r="K4" s="143">
        <v>8.2780000000000006E-2</v>
      </c>
      <c r="L4" s="143">
        <v>8.2200000000000009E-2</v>
      </c>
      <c r="M4" s="143">
        <v>8.1620000000000012E-2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0.51488794754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0.38013686022599996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39.487000000000002</v>
      </c>
      <c r="D13" s="142">
        <v>38.508000000000003</v>
      </c>
      <c r="E13" s="142">
        <v>37.591000000000001</v>
      </c>
      <c r="F13" s="142">
        <v>36.731000000000002</v>
      </c>
      <c r="G13" s="142">
        <v>35.917000000000002</v>
      </c>
      <c r="H13" s="142">
        <v>35.142000000000003</v>
      </c>
      <c r="I13" s="142">
        <v>34.402999999999999</v>
      </c>
      <c r="J13" s="142">
        <v>33.689</v>
      </c>
      <c r="K13" s="142">
        <v>32.997999999999998</v>
      </c>
      <c r="L13" s="142">
        <v>32.320999999999998</v>
      </c>
      <c r="M13" s="142">
        <v>31.655000000000001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41.719855648336448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44.789305247946928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158.70578687466158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2.0479066798894454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1.2331436740953761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1.2331436740953761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1.2331436740953761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1.2331436740953761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14.314367117067292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14.314367117067292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0.37065239935599892</v>
      </c>
      <c r="E17" s="86" t="s">
        <v>202</v>
      </c>
    </row>
    <row r="18" spans="1:5" ht="16.05" customHeight="1" x14ac:dyDescent="0.25">
      <c r="A18" s="52" t="s">
        <v>173</v>
      </c>
      <c r="B18" s="85">
        <v>0.75700000000000001</v>
      </c>
      <c r="C18" s="85">
        <v>0.95</v>
      </c>
      <c r="D18" s="148">
        <v>3.7356966196012213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21.53623251599171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24.468800057211062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4.7368458458873075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20.098178904392952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148">
        <v>15.799780768100735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4.9188397468354514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4.8302458904109784</v>
      </c>
      <c r="E27" s="86" t="s">
        <v>202</v>
      </c>
    </row>
    <row r="28" spans="1:5" ht="15.75" customHeight="1" x14ac:dyDescent="0.25">
      <c r="A28" s="52" t="s">
        <v>84</v>
      </c>
      <c r="B28" s="85">
        <v>0.61499999999999999</v>
      </c>
      <c r="C28" s="85">
        <v>0.95</v>
      </c>
      <c r="D28" s="148">
        <v>0.71676149634887565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148">
        <v>76.423918391184941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338.04127598340142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338.04127598340142</v>
      </c>
      <c r="E31" s="86" t="s">
        <v>202</v>
      </c>
    </row>
    <row r="32" spans="1:5" ht="15.45" customHeight="1" x14ac:dyDescent="0.25">
      <c r="A32" s="52" t="s">
        <v>28</v>
      </c>
      <c r="B32" s="85">
        <v>0.54</v>
      </c>
      <c r="C32" s="85">
        <v>0.95</v>
      </c>
      <c r="D32" s="148">
        <v>0.75019485502059058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0.33799999999999997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0.39700000000000002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0.66900000000000004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0.34700000000000003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1.9914008139022974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0.7740564947582681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2020-07-16T02:39:42Z</dcterms:modified>
</cp:coreProperties>
</file>