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54AE62F0-3FB0-4397-A34F-8AFC7B3024C2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<sst xmlns="http://schemas.openxmlformats.org/spreadsheetml/2006/main" count="1120" uniqueCount="273">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</sst>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619239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0.13550000000000001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0.73599999999999999</v>
      </c>
    </row>
    <row r="13" spans="1:3" ht="15" customHeight="1" x14ac:dyDescent="0.25">
      <c r="B13" s="7" t="s">
        <v>110</v>
      </c>
      <c r="C13" s="70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1.2699999999999999E-2</v>
      </c>
    </row>
    <row r="24" spans="1:3" ht="15" customHeight="1" x14ac:dyDescent="0.25">
      <c r="B24" s="20" t="s">
        <v>102</v>
      </c>
      <c r="C24" s="71">
        <v>0.32469999999999999</v>
      </c>
    </row>
    <row r="25" spans="1:3" ht="15" customHeight="1" x14ac:dyDescent="0.25">
      <c r="B25" s="20" t="s">
        <v>103</v>
      </c>
      <c r="C25" s="71">
        <v>0.53369999999999995</v>
      </c>
    </row>
    <row r="26" spans="1:3" ht="15" customHeight="1" x14ac:dyDescent="0.25">
      <c r="B26" s="20" t="s">
        <v>104</v>
      </c>
      <c r="C26" s="71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6.5</v>
      </c>
    </row>
    <row r="38" spans="1:5" ht="15" customHeight="1" x14ac:dyDescent="0.25">
      <c r="B38" s="16" t="s">
        <v>91</v>
      </c>
      <c r="C38" s="75">
        <v>10.6</v>
      </c>
      <c r="D38" s="17"/>
      <c r="E38" s="18"/>
    </row>
    <row r="39" spans="1:5" ht="15" customHeight="1" x14ac:dyDescent="0.25">
      <c r="B39" s="16" t="s">
        <v>90</v>
      </c>
      <c r="C39" s="75">
        <v>12.4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1.34E-2</v>
      </c>
      <c r="D45" s="17"/>
    </row>
    <row r="46" spans="1:5" ht="15.75" customHeight="1" x14ac:dyDescent="0.25">
      <c r="B46" s="16" t="s">
        <v>11</v>
      </c>
      <c r="C46" s="71">
        <v>6.9699999999999998E-2</v>
      </c>
      <c r="D46" s="17"/>
    </row>
    <row r="47" spans="1:5" ht="15.75" customHeight="1" x14ac:dyDescent="0.25">
      <c r="B47" s="16" t="s">
        <v>12</v>
      </c>
      <c r="C47" s="71">
        <v>6.1699999999999998E-2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3.1463771621799999</v>
      </c>
      <c r="D51" s="17"/>
    </row>
    <row r="52" spans="1:4" ht="15" customHeight="1" x14ac:dyDescent="0.25">
      <c r="B52" s="16" t="s">
        <v>125</v>
      </c>
      <c r="C52" s="76">
        <v>2.7002907645900001</v>
      </c>
    </row>
    <row r="53" spans="1:4" ht="15.75" customHeight="1" x14ac:dyDescent="0.25">
      <c r="B53" s="16" t="s">
        <v>126</v>
      </c>
      <c r="C53" s="76">
        <v>2.7002907645900001</v>
      </c>
    </row>
    <row r="54" spans="1:4" ht="15.75" customHeight="1" x14ac:dyDescent="0.25">
      <c r="B54" s="16" t="s">
        <v>127</v>
      </c>
      <c r="C54" s="76">
        <v>2.1444610725</v>
      </c>
    </row>
    <row r="55" spans="1:4" ht="15.75" customHeight="1" x14ac:dyDescent="0.25">
      <c r="B55" s="16" t="s">
        <v>128</v>
      </c>
      <c r="C55" s="76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0.52259080392278889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>
        <f>frac_mam_1month * 2.6</f>
        <v>9.3599997399999996E-2</v>
      </c>
      <c r="C3" s="26">
        <f>frac_mam_1_5months * 2.6</f>
        <v>9.3599997399999996E-2</v>
      </c>
      <c r="D3" s="26">
        <f>frac_mam_6_11months * 2.6</f>
        <v>9.3599997399999996E-2</v>
      </c>
      <c r="E3" s="26">
        <f>frac_mam_12_23months * 2.6</f>
        <v>9.3599997399999996E-2</v>
      </c>
      <c r="F3" s="26">
        <f>frac_mam_24_59months * 2.6</f>
        <v>9.3599997399999996E-2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3.1463771621799999</v>
      </c>
      <c r="D7" s="91">
        <f>diarrhoea_1_5mo</f>
        <v>2.7002907645900001</v>
      </c>
      <c r="E7" s="91">
        <f>diarrhoea_6_11mo</f>
        <v>2.7002907645900001</v>
      </c>
      <c r="F7" s="91">
        <f>diarrhoea_12_23mo</f>
        <v>2.1444610725</v>
      </c>
      <c r="G7" s="91">
        <f>diarrhoea_24_59mo</f>
        <v>2.1444610725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3.1463771621799999</v>
      </c>
      <c r="D12" s="91">
        <f>diarrhoea_1_5mo</f>
        <v>2.7002907645900001</v>
      </c>
      <c r="E12" s="91">
        <f>diarrhoea_6_11mo</f>
        <v>2.7002907645900001</v>
      </c>
      <c r="F12" s="91">
        <f>diarrhoea_12_23mo</f>
        <v>2.1444610725</v>
      </c>
      <c r="G12" s="91">
        <f>diarrhoea_24_59mo</f>
        <v>2.1444610725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0.13550000000000001</v>
      </c>
      <c r="I19" s="91">
        <f>frac_malaria_risk</f>
        <v>0.13550000000000001</v>
      </c>
      <c r="J19" s="91">
        <f>frac_malaria_risk</f>
        <v>0.13550000000000001</v>
      </c>
      <c r="K19" s="91">
        <f>frac_malaria_risk</f>
        <v>0.13550000000000001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0.70400000000000007</v>
      </c>
      <c r="M24" s="91">
        <f>famplan_unmet_need</f>
        <v>0.70400000000000007</v>
      </c>
      <c r="N24" s="91">
        <f>famplan_unmet_need</f>
        <v>0.70400000000000007</v>
      </c>
      <c r="O24" s="91">
        <f>famplan_unmet_need</f>
        <v>0.70400000000000007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0.15817750602949396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6.7790359726925986E-2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8.9515151243579977E-2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0.13550000000000001</v>
      </c>
      <c r="D34" s="91">
        <f t="shared" si="3"/>
        <v>0.13550000000000001</v>
      </c>
      <c r="E34" s="91">
        <f t="shared" si="3"/>
        <v>0.13550000000000001</v>
      </c>
      <c r="F34" s="91">
        <f t="shared" si="3"/>
        <v>0.13550000000000001</v>
      </c>
      <c r="G34" s="91">
        <f t="shared" si="3"/>
        <v>0.13550000000000001</v>
      </c>
      <c r="H34" s="91">
        <f t="shared" si="3"/>
        <v>0.13550000000000001</v>
      </c>
      <c r="I34" s="91">
        <f t="shared" si="3"/>
        <v>0.13550000000000001</v>
      </c>
      <c r="J34" s="91">
        <f t="shared" si="3"/>
        <v>0.13550000000000001</v>
      </c>
      <c r="K34" s="91">
        <f t="shared" si="3"/>
        <v>0.13550000000000001</v>
      </c>
      <c r="L34" s="91">
        <f t="shared" si="3"/>
        <v>0.13550000000000001</v>
      </c>
      <c r="M34" s="91">
        <f t="shared" si="3"/>
        <v>0.13550000000000001</v>
      </c>
      <c r="N34" s="91">
        <f t="shared" si="3"/>
        <v>0.13550000000000001</v>
      </c>
      <c r="O34" s="91">
        <f t="shared" si="3"/>
        <v>0.13550000000000001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116858.14200000001</v>
      </c>
      <c r="C2" s="78">
        <v>270000</v>
      </c>
      <c r="D2" s="78">
        <v>529000</v>
      </c>
      <c r="E2" s="78">
        <v>566000</v>
      </c>
      <c r="F2" s="78">
        <v>501000</v>
      </c>
      <c r="G2" s="22">
        <f t="shared" ref="G2:G40" si="0">C2+D2+E2+F2</f>
        <v>1866000</v>
      </c>
      <c r="H2" s="22">
        <f t="shared" ref="H2:H40" si="1">(B2 + stillbirth*B2/(1000-stillbirth))/(1-abortion)</f>
        <v>135512.21090423313</v>
      </c>
      <c r="I2" s="22">
        <f>G2-H2</f>
        <v>1730487.7890957668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115445.64719999999</v>
      </c>
      <c r="C3" s="78">
        <v>274000</v>
      </c>
      <c r="D3" s="78">
        <v>527000</v>
      </c>
      <c r="E3" s="78">
        <v>566000</v>
      </c>
      <c r="F3" s="78">
        <v>515000</v>
      </c>
      <c r="G3" s="22">
        <f t="shared" si="0"/>
        <v>1882000</v>
      </c>
      <c r="H3" s="22">
        <f t="shared" si="1"/>
        <v>133874.23951462525</v>
      </c>
      <c r="I3" s="22">
        <f t="shared" ref="I3:I15" si="3">G3-H3</f>
        <v>1748125.7604853748</v>
      </c>
    </row>
    <row r="4" spans="1:9" ht="15.75" customHeight="1" x14ac:dyDescent="0.25">
      <c r="A4" s="7">
        <f t="shared" si="2"/>
        <v>2022</v>
      </c>
      <c r="B4" s="77">
        <v>113844.48419999999</v>
      </c>
      <c r="C4" s="78">
        <v>278000</v>
      </c>
      <c r="D4" s="78">
        <v>526000</v>
      </c>
      <c r="E4" s="78">
        <v>563000</v>
      </c>
      <c r="F4" s="78">
        <v>525000</v>
      </c>
      <c r="G4" s="22">
        <f t="shared" si="0"/>
        <v>1892000</v>
      </c>
      <c r="H4" s="22">
        <f t="shared" si="1"/>
        <v>132017.48281428294</v>
      </c>
      <c r="I4" s="22">
        <f t="shared" si="3"/>
        <v>1759982.5171857171</v>
      </c>
    </row>
    <row r="5" spans="1:9" ht="15.75" customHeight="1" x14ac:dyDescent="0.25">
      <c r="A5" s="7">
        <f t="shared" si="2"/>
        <v>2023</v>
      </c>
      <c r="B5" s="77">
        <v>112096.15199999997</v>
      </c>
      <c r="C5" s="78">
        <v>282000</v>
      </c>
      <c r="D5" s="78">
        <v>525000</v>
      </c>
      <c r="E5" s="78">
        <v>560000</v>
      </c>
      <c r="F5" s="78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7">
        <f t="shared" si="2"/>
        <v>2024</v>
      </c>
      <c r="B6" s="77">
        <v>110238.72719999998</v>
      </c>
      <c r="C6" s="78">
        <v>286000</v>
      </c>
      <c r="D6" s="78">
        <v>526000</v>
      </c>
      <c r="E6" s="78">
        <v>555000</v>
      </c>
      <c r="F6" s="78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7">
        <f t="shared" si="2"/>
        <v>2025</v>
      </c>
      <c r="B7" s="77">
        <v>108306.864</v>
      </c>
      <c r="C7" s="78">
        <v>290000</v>
      </c>
      <c r="D7" s="78">
        <v>529000</v>
      </c>
      <c r="E7" s="78">
        <v>550000</v>
      </c>
      <c r="F7" s="78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7">
        <f t="shared" si="2"/>
        <v>2026</v>
      </c>
      <c r="B8" s="77">
        <v>107228.0664</v>
      </c>
      <c r="C8" s="78">
        <v>294000</v>
      </c>
      <c r="D8" s="78">
        <v>533000</v>
      </c>
      <c r="E8" s="78">
        <v>544000</v>
      </c>
      <c r="F8" s="78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7">
        <f t="shared" si="2"/>
        <v>2027</v>
      </c>
      <c r="B9" s="77">
        <v>106095.4908</v>
      </c>
      <c r="C9" s="78">
        <v>298000</v>
      </c>
      <c r="D9" s="78">
        <v>537000</v>
      </c>
      <c r="E9" s="78">
        <v>538000</v>
      </c>
      <c r="F9" s="78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7">
        <f t="shared" si="2"/>
        <v>2028</v>
      </c>
      <c r="B10" s="77">
        <v>104880.99</v>
      </c>
      <c r="C10" s="78">
        <v>302000</v>
      </c>
      <c r="D10" s="78">
        <v>543000</v>
      </c>
      <c r="E10" s="78">
        <v>532000</v>
      </c>
      <c r="F10" s="78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7">
        <f t="shared" si="2"/>
        <v>2029</v>
      </c>
      <c r="B11" s="77">
        <v>103601.44200000001</v>
      </c>
      <c r="C11" s="78">
        <v>304000</v>
      </c>
      <c r="D11" s="78">
        <v>549000</v>
      </c>
      <c r="E11" s="78">
        <v>526000</v>
      </c>
      <c r="F11" s="78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7">
        <f t="shared" si="2"/>
        <v>2030</v>
      </c>
      <c r="B12" s="77">
        <v>102244.692</v>
      </c>
      <c r="C12" s="78">
        <v>305000</v>
      </c>
      <c r="D12" s="78">
        <v>557000</v>
      </c>
      <c r="E12" s="78">
        <v>523000</v>
      </c>
      <c r="F12" s="78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7" t="str">
        <f t="shared" si="2"/>
        <v/>
      </c>
      <c r="B13" s="77">
        <v>267000</v>
      </c>
      <c r="C13" s="78">
        <v>532000</v>
      </c>
      <c r="D13" s="78">
        <v>566000</v>
      </c>
      <c r="E13" s="78">
        <v>486000</v>
      </c>
      <c r="F13" s="78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4.3209447499999998E-3</v>
      </c>
    </row>
    <row r="4" spans="1:8" ht="15.75" customHeight="1" x14ac:dyDescent="0.25">
      <c r="B4" s="24" t="s">
        <v>7</v>
      </c>
      <c r="C4" s="79">
        <v>3.7645313399613002E-2</v>
      </c>
    </row>
    <row r="5" spans="1:8" ht="15.75" customHeight="1" x14ac:dyDescent="0.25">
      <c r="B5" s="24" t="s">
        <v>8</v>
      </c>
      <c r="C5" s="79">
        <v>2.4048323480342602E-2</v>
      </c>
    </row>
    <row r="6" spans="1:8" ht="15.75" customHeight="1" x14ac:dyDescent="0.25">
      <c r="B6" s="24" t="s">
        <v>10</v>
      </c>
      <c r="C6" s="79">
        <v>5.7983735495740832E-2</v>
      </c>
    </row>
    <row r="7" spans="1:8" ht="15.75" customHeight="1" x14ac:dyDescent="0.25">
      <c r="B7" s="24" t="s">
        <v>13</v>
      </c>
      <c r="C7" s="79">
        <v>0.3783236877109461</v>
      </c>
    </row>
    <row r="8" spans="1:8" ht="15.75" customHeight="1" x14ac:dyDescent="0.25">
      <c r="B8" s="24" t="s">
        <v>14</v>
      </c>
      <c r="C8" s="79">
        <v>1.7515385709797768E-5</v>
      </c>
    </row>
    <row r="9" spans="1:8" ht="15.75" customHeight="1" x14ac:dyDescent="0.25">
      <c r="B9" s="24" t="s">
        <v>27</v>
      </c>
      <c r="C9" s="79">
        <v>0.21446454537627649</v>
      </c>
    </row>
    <row r="10" spans="1:8" ht="15.75" customHeight="1" x14ac:dyDescent="0.25">
      <c r="B10" s="24" t="s">
        <v>15</v>
      </c>
      <c r="C10" s="79">
        <v>0.28319593440137114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2.8391473964007902E-2</v>
      </c>
      <c r="D14" s="79">
        <v>2.8391473964007902E-2</v>
      </c>
      <c r="E14" s="79">
        <v>1.828276231852E-2</v>
      </c>
      <c r="F14" s="79">
        <v>1.828276231852E-2</v>
      </c>
    </row>
    <row r="15" spans="1:8" ht="15.75" customHeight="1" x14ac:dyDescent="0.25">
      <c r="B15" s="24" t="s">
        <v>16</v>
      </c>
      <c r="C15" s="79">
        <v>6.6161995414195304E-2</v>
      </c>
      <c r="D15" s="79">
        <v>6.6161995414195304E-2</v>
      </c>
      <c r="E15" s="79">
        <v>3.9209564684192601E-2</v>
      </c>
      <c r="F15" s="79">
        <v>3.9209564684192601E-2</v>
      </c>
    </row>
    <row r="16" spans="1:8" ht="15.75" customHeight="1" x14ac:dyDescent="0.25">
      <c r="B16" s="24" t="s">
        <v>17</v>
      </c>
      <c r="C16" s="79">
        <v>8.9763286079718192E-3</v>
      </c>
      <c r="D16" s="79">
        <v>8.9763286079718192E-3</v>
      </c>
      <c r="E16" s="79">
        <v>9.4335128959133503E-3</v>
      </c>
      <c r="F16" s="79">
        <v>9.4335128959133503E-3</v>
      </c>
    </row>
    <row r="17" spans="1:8" ht="15.75" customHeight="1" x14ac:dyDescent="0.25">
      <c r="B17" s="24" t="s">
        <v>18</v>
      </c>
      <c r="C17" s="79">
        <v>1.36242793193233E-2</v>
      </c>
      <c r="D17" s="79">
        <v>1.36242793193233E-2</v>
      </c>
      <c r="E17" s="79">
        <v>3.5279538224071302E-2</v>
      </c>
      <c r="F17" s="79">
        <v>3.5279538224071302E-2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3.2869849512581199E-2</v>
      </c>
      <c r="D19" s="79">
        <v>3.2869849512581199E-2</v>
      </c>
      <c r="E19" s="79">
        <v>3.6004309904744902E-2</v>
      </c>
      <c r="F19" s="79">
        <v>3.6004309904744902E-2</v>
      </c>
    </row>
    <row r="20" spans="1:8" ht="15.75" customHeight="1" x14ac:dyDescent="0.25">
      <c r="B20" s="24" t="s">
        <v>21</v>
      </c>
      <c r="C20" s="79">
        <v>7.6220700310244997E-3</v>
      </c>
      <c r="D20" s="79">
        <v>7.6220700310244997E-3</v>
      </c>
      <c r="E20" s="79">
        <v>2.0067556460630801E-2</v>
      </c>
      <c r="F20" s="79">
        <v>2.0067556460630801E-2</v>
      </c>
    </row>
    <row r="21" spans="1:8" ht="15.75" customHeight="1" x14ac:dyDescent="0.25">
      <c r="B21" s="24" t="s">
        <v>22</v>
      </c>
      <c r="C21" s="79">
        <v>0.10408897913686302</v>
      </c>
      <c r="D21" s="79">
        <v>0.10408897913686302</v>
      </c>
      <c r="E21" s="79">
        <v>0.36332773686487907</v>
      </c>
      <c r="F21" s="79">
        <v>0.36332773686487907</v>
      </c>
    </row>
    <row r="22" spans="1:8" ht="15.75" customHeight="1" x14ac:dyDescent="0.25">
      <c r="B22" s="24" t="s">
        <v>23</v>
      </c>
      <c r="C22" s="79">
        <v>0.73826502401403293</v>
      </c>
      <c r="D22" s="79">
        <v>0.73826502401403293</v>
      </c>
      <c r="E22" s="79">
        <v>0.47839501864704803</v>
      </c>
      <c r="F22" s="79">
        <v>0.47839501864704803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4.6600000000000003E-2</v>
      </c>
    </row>
    <row r="27" spans="1:8" ht="15.75" customHeight="1" x14ac:dyDescent="0.25">
      <c r="B27" s="24" t="s">
        <v>39</v>
      </c>
      <c r="C27" s="79">
        <v>2.75E-2</v>
      </c>
    </row>
    <row r="28" spans="1:8" ht="15.75" customHeight="1" x14ac:dyDescent="0.25">
      <c r="B28" s="24" t="s">
        <v>40</v>
      </c>
      <c r="C28" s="79">
        <v>0.1923</v>
      </c>
    </row>
    <row r="29" spans="1:8" ht="15.75" customHeight="1" x14ac:dyDescent="0.25">
      <c r="B29" s="24" t="s">
        <v>41</v>
      </c>
      <c r="C29" s="79">
        <v>0.1502</v>
      </c>
    </row>
    <row r="30" spans="1:8" ht="15.75" customHeight="1" x14ac:dyDescent="0.25">
      <c r="B30" s="24" t="s">
        <v>42</v>
      </c>
      <c r="C30" s="79">
        <v>5.0499999999999996E-2</v>
      </c>
    </row>
    <row r="31" spans="1:8" ht="15.75" customHeight="1" x14ac:dyDescent="0.25">
      <c r="B31" s="24" t="s">
        <v>43</v>
      </c>
      <c r="C31" s="79">
        <v>3.1099999999999999E-2</v>
      </c>
    </row>
    <row r="32" spans="1:8" ht="15.75" customHeight="1" x14ac:dyDescent="0.25">
      <c r="B32" s="24" t="s">
        <v>44</v>
      </c>
      <c r="C32" s="79">
        <v>8.5999999999999993E-2</v>
      </c>
    </row>
    <row r="33" spans="2:3" ht="15.75" customHeight="1" x14ac:dyDescent="0.25">
      <c r="B33" s="24" t="s">
        <v>45</v>
      </c>
      <c r="C33" s="79">
        <v>0.16829999999999998</v>
      </c>
    </row>
    <row r="34" spans="2:3" ht="15.75" customHeight="1" x14ac:dyDescent="0.25">
      <c r="B34" s="24" t="s">
        <v>46</v>
      </c>
      <c r="C34" s="79">
        <v>0.24750000000223518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0.63349056603773579</v>
      </c>
      <c r="D2" s="80">
        <v>0.63349056603773579</v>
      </c>
      <c r="E2" s="80">
        <v>0.62545562130177512</v>
      </c>
      <c r="F2" s="80">
        <v>0.55752604166666675</v>
      </c>
      <c r="G2" s="80">
        <v>0.52769130998702984</v>
      </c>
    </row>
    <row r="3" spans="1:15" ht="15.75" customHeight="1" x14ac:dyDescent="0.25">
      <c r="A3" s="5"/>
      <c r="B3" s="11" t="s">
        <v>118</v>
      </c>
      <c r="C3" s="80">
        <v>0.15650943396226413</v>
      </c>
      <c r="D3" s="80">
        <v>0.15650943396226413</v>
      </c>
      <c r="E3" s="80">
        <v>0.16454437869822486</v>
      </c>
      <c r="F3" s="80">
        <v>0.23247395833333334</v>
      </c>
      <c r="G3" s="80">
        <v>0.26230869001297019</v>
      </c>
    </row>
    <row r="4" spans="1:15" ht="15.75" customHeight="1" x14ac:dyDescent="0.25">
      <c r="A4" s="5"/>
      <c r="B4" s="11" t="s">
        <v>116</v>
      </c>
      <c r="C4" s="81">
        <v>0.12019736842105264</v>
      </c>
      <c r="D4" s="81">
        <v>0.12019736842105264</v>
      </c>
      <c r="E4" s="81">
        <v>0.11922580645161288</v>
      </c>
      <c r="F4" s="81">
        <v>0.11676724137931033</v>
      </c>
      <c r="G4" s="81">
        <v>0.12234782608695652</v>
      </c>
    </row>
    <row r="5" spans="1:15" ht="15.75" customHeight="1" x14ac:dyDescent="0.25">
      <c r="A5" s="5"/>
      <c r="B5" s="11" t="s">
        <v>119</v>
      </c>
      <c r="C5" s="81">
        <v>8.980263157894737E-2</v>
      </c>
      <c r="D5" s="81">
        <v>8.980263157894737E-2</v>
      </c>
      <c r="E5" s="81">
        <v>9.0774193548387075E-2</v>
      </c>
      <c r="F5" s="81">
        <v>9.3232758620689651E-2</v>
      </c>
      <c r="G5" s="81">
        <v>8.7652173913043474E-2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0.79390765765765769</v>
      </c>
      <c r="D8" s="80">
        <v>0.79390765765765769</v>
      </c>
      <c r="E8" s="80">
        <v>0.79716721672167223</v>
      </c>
      <c r="F8" s="80">
        <v>0.82090172786177118</v>
      </c>
      <c r="G8" s="80">
        <v>0.82124332977588055</v>
      </c>
    </row>
    <row r="9" spans="1:15" ht="15.75" customHeight="1" x14ac:dyDescent="0.25">
      <c r="B9" s="7" t="s">
        <v>121</v>
      </c>
      <c r="C9" s="80">
        <v>0.14109234234234236</v>
      </c>
      <c r="D9" s="80">
        <v>0.14109234234234236</v>
      </c>
      <c r="E9" s="80">
        <v>0.13783278327832785</v>
      </c>
      <c r="F9" s="80">
        <v>0.11409827213822897</v>
      </c>
      <c r="G9" s="80">
        <v>0.11375667022411955</v>
      </c>
    </row>
    <row r="10" spans="1:15" ht="15.75" customHeight="1" x14ac:dyDescent="0.25">
      <c r="B10" s="7" t="s">
        <v>122</v>
      </c>
      <c r="C10" s="81">
        <v>3.5999998999999998E-2</v>
      </c>
      <c r="D10" s="81">
        <v>3.5999998999999998E-2</v>
      </c>
      <c r="E10" s="81">
        <v>3.5999998999999998E-2</v>
      </c>
      <c r="F10" s="81">
        <v>3.5999998999999998E-2</v>
      </c>
      <c r="G10" s="81">
        <v>3.5999998999999998E-2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0.34717774225000009</v>
      </c>
      <c r="D14" s="82">
        <v>0.336716783849</v>
      </c>
      <c r="E14" s="82">
        <v>0.336716783849</v>
      </c>
      <c r="F14" s="82">
        <v>0.25295648786800001</v>
      </c>
      <c r="G14" s="82">
        <v>0.25295648786800001</v>
      </c>
      <c r="H14" s="83">
        <v>0.38</v>
      </c>
      <c r="I14" s="83">
        <v>0.38</v>
      </c>
      <c r="J14" s="83">
        <v>0.38</v>
      </c>
      <c r="K14" s="83">
        <v>0.38</v>
      </c>
      <c r="L14" s="83">
        <v>0.13189427456</v>
      </c>
      <c r="M14" s="83">
        <v>0.100085179257</v>
      </c>
      <c r="N14" s="83">
        <v>9.839159316835E-2</v>
      </c>
      <c r="O14" s="83">
        <v>0.13268825471500001</v>
      </c>
    </row>
    <row r="15" spans="1:15" ht="15.75" customHeight="1" x14ac:dyDescent="0.25">
      <c r="B15" s="16" t="s">
        <v>68</v>
      </c>
      <c r="C15" s="80">
        <f>iron_deficiency_anaemia*C14</f>
        <v>0.18143189542652632</v>
      </c>
      <c r="D15" s="80">
        <f t="shared" ref="D15:O15" si="0">iron_deficiency_anaemia*D14</f>
        <v>0.17596509476594485</v>
      </c>
      <c r="E15" s="80">
        <f t="shared" si="0"/>
        <v>0.17596509476594485</v>
      </c>
      <c r="F15" s="80">
        <f t="shared" si="0"/>
        <v>0.13219273435242332</v>
      </c>
      <c r="G15" s="80">
        <f t="shared" si="0"/>
        <v>0.13219273435242332</v>
      </c>
      <c r="H15" s="80">
        <f t="shared" si="0"/>
        <v>0.19858450549065979</v>
      </c>
      <c r="I15" s="80">
        <f t="shared" si="0"/>
        <v>0.19858450549065979</v>
      </c>
      <c r="J15" s="80">
        <f t="shared" si="0"/>
        <v>0.19858450549065979</v>
      </c>
      <c r="K15" s="80">
        <f t="shared" si="0"/>
        <v>0.19858450549065979</v>
      </c>
      <c r="L15" s="80">
        <f t="shared" si="0"/>
        <v>6.8926734975123444E-2</v>
      </c>
      <c r="M15" s="80">
        <f t="shared" si="0"/>
        <v>5.2303594288672067E-2</v>
      </c>
      <c r="N15" s="80">
        <f t="shared" si="0"/>
        <v>5.1418541773092012E-2</v>
      </c>
      <c r="O15" s="80">
        <f t="shared" si="0"/>
        <v>6.9341661702623639E-2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0.18554999999999999</v>
      </c>
      <c r="D2" s="143">
        <v>0.18501999999999999</v>
      </c>
      <c r="E2" s="143">
        <v>0.18371999999999999</v>
      </c>
      <c r="F2" s="143">
        <v>0.18243999999999999</v>
      </c>
      <c r="G2" s="143">
        <v>0.18115999999999999</v>
      </c>
      <c r="H2" s="143">
        <v>0.17992999999999998</v>
      </c>
      <c r="I2" s="143">
        <v>0.17867999999999998</v>
      </c>
      <c r="J2" s="143">
        <v>0.17742999999999998</v>
      </c>
      <c r="K2" s="143">
        <v>0.17620999999999998</v>
      </c>
      <c r="L2" s="143">
        <v>0.17502999999999999</v>
      </c>
      <c r="M2" s="143">
        <v>0.1739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5.4240000000000003E-2</v>
      </c>
      <c r="D4" s="143">
        <v>5.4730000000000001E-2</v>
      </c>
      <c r="E4" s="143">
        <v>5.5129999999999998E-2</v>
      </c>
      <c r="F4" s="143">
        <v>5.5540000000000006E-2</v>
      </c>
      <c r="G4" s="143">
        <v>5.595E-2</v>
      </c>
      <c r="H4" s="143">
        <v>5.6390000000000003E-2</v>
      </c>
      <c r="I4" s="143">
        <v>5.6829999999999999E-2</v>
      </c>
      <c r="J4" s="143">
        <v>5.7270000000000001E-2</v>
      </c>
      <c r="K4" s="143">
        <v>5.772E-2</v>
      </c>
      <c r="L4" s="143">
        <v>5.8179999999999996E-2</v>
      </c>
      <c r="M4" s="143">
        <v>5.867E-2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0.336716783849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0.13189427456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0.46500000000000002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13.163</v>
      </c>
      <c r="D13" s="142">
        <v>12.653</v>
      </c>
      <c r="E13" s="142">
        <v>12.353999999999999</v>
      </c>
      <c r="F13" s="142">
        <v>11.733000000000001</v>
      </c>
      <c r="G13" s="142">
        <v>11.496</v>
      </c>
      <c r="H13" s="142">
        <v>11.003</v>
      </c>
      <c r="I13" s="142">
        <v>10.616</v>
      </c>
      <c r="J13" s="142">
        <v>10.765000000000001</v>
      </c>
      <c r="K13" s="142">
        <v>9.8320000000000007</v>
      </c>
      <c r="L13" s="142">
        <v>9.8190000000000008</v>
      </c>
      <c r="M13" s="142">
        <v>9.7159999999999993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0.09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64.29093262320508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40.020474605796245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512.5680000000001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4.8317376029256565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1.6199403202781382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1.6199403202781382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1.6199403202781382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1.6199403202781382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13.152774049592155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13.152774049592155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0.85953984948750384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11.786983140406438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58.128221470678056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22.771204442043107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4.3672092908488347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18.713442440083487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18.712403989887616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5.5353210663650136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8.2645854671639434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0.9649393618146459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127.93901204247943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225.17483376400904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225.17483376400904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1.8600226053580375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0.96599999999999997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0.71200000000000008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2.0887030050454181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1.8811448114724774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2020-07-16T02:39:56Z</dcterms:modified>
</cp:coreProperties>
</file>