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792805B-D120-4A4B-82D5-C5443F023D44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G11" i="2"/>
  <c r="I11" i="2" s="1"/>
  <c r="G12" i="2"/>
  <c r="I12" i="2"/>
  <c r="G13" i="2"/>
  <c r="I13" i="2" s="1"/>
  <c r="G14" i="2"/>
  <c r="I14" i="2" s="1"/>
  <c r="G15" i="2"/>
  <c r="G2" i="2"/>
  <c r="I17" i="2"/>
  <c r="I10" i="2" l="1"/>
  <c r="I9" i="2"/>
  <c r="I2" i="2"/>
  <c r="A14" i="2"/>
  <c r="I6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<sst xmlns="http://schemas.openxmlformats.org/spreadsheetml/2006/main" count="1120" uniqueCount="273">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</sst>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348513</v>
      </c>
    </row>
    <row r="8" spans="1:3" ht="15" customHeight="1" x14ac:dyDescent="0.25">
      <c r="B8" s="7" t="s">
        <v>106</v>
      </c>
      <c r="C8" s="70">
        <v>0.13400000000000001</v>
      </c>
    </row>
    <row r="9" spans="1:3" ht="15" customHeight="1" x14ac:dyDescent="0.25">
      <c r="B9" s="9" t="s">
        <v>107</v>
      </c>
      <c r="C9" s="71">
        <v>0.27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0.625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0.1114</v>
      </c>
    </row>
    <row r="24" spans="1:3" ht="15" customHeight="1" x14ac:dyDescent="0.25">
      <c r="B24" s="20" t="s">
        <v>102</v>
      </c>
      <c r="C24" s="71">
        <v>0.47340000000000004</v>
      </c>
    </row>
    <row r="25" spans="1:3" ht="15" customHeight="1" x14ac:dyDescent="0.25">
      <c r="B25" s="20" t="s">
        <v>103</v>
      </c>
      <c r="C25" s="71">
        <v>0.35499999999999998</v>
      </c>
    </row>
    <row r="26" spans="1:3" ht="15" customHeight="1" x14ac:dyDescent="0.25">
      <c r="B26" s="20" t="s">
        <v>104</v>
      </c>
      <c r="C26" s="71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0.32600000000000001</v>
      </c>
    </row>
    <row r="30" spans="1:3" ht="14.25" customHeight="1" x14ac:dyDescent="0.25">
      <c r="B30" s="30" t="s">
        <v>76</v>
      </c>
      <c r="C30" s="73">
        <v>3.4000000000000002E-2</v>
      </c>
    </row>
    <row r="31" spans="1:3" ht="14.25" customHeight="1" x14ac:dyDescent="0.25">
      <c r="B31" s="30" t="s">
        <v>77</v>
      </c>
      <c r="C31" s="73">
        <v>7.2999999999999995E-2</v>
      </c>
    </row>
    <row r="32" spans="1:3" ht="14.25" customHeight="1" x14ac:dyDescent="0.25">
      <c r="B32" s="30" t="s">
        <v>78</v>
      </c>
      <c r="C32" s="73">
        <v>0.56700000000000006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17.5</v>
      </c>
    </row>
    <row r="38" spans="1:5" ht="15" customHeight="1" x14ac:dyDescent="0.25">
      <c r="B38" s="16" t="s">
        <v>91</v>
      </c>
      <c r="C38" s="75">
        <v>31.8</v>
      </c>
      <c r="D38" s="17"/>
      <c r="E38" s="18"/>
    </row>
    <row r="39" spans="1:5" ht="15" customHeight="1" x14ac:dyDescent="0.25">
      <c r="B39" s="16" t="s">
        <v>90</v>
      </c>
      <c r="C39" s="75">
        <v>44.2</v>
      </c>
      <c r="D39" s="17"/>
      <c r="E39" s="17"/>
    </row>
    <row r="40" spans="1:5" ht="15" customHeight="1" x14ac:dyDescent="0.25">
      <c r="B40" s="16" t="s">
        <v>171</v>
      </c>
      <c r="C40" s="75">
        <v>2.65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2.3300000000000001E-2</v>
      </c>
      <c r="D45" s="17"/>
    </row>
    <row r="46" spans="1:5" ht="15.75" customHeight="1" x14ac:dyDescent="0.25">
      <c r="B46" s="16" t="s">
        <v>11</v>
      </c>
      <c r="C46" s="71">
        <v>0.12119999999999999</v>
      </c>
      <c r="D46" s="17"/>
    </row>
    <row r="47" spans="1:5" ht="15.75" customHeight="1" x14ac:dyDescent="0.25">
      <c r="B47" s="16" t="s">
        <v>12</v>
      </c>
      <c r="C47" s="71">
        <v>0.22239999999999999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2.7717301023000003</v>
      </c>
      <c r="D51" s="17"/>
    </row>
    <row r="52" spans="1:4" ht="15" customHeight="1" x14ac:dyDescent="0.25">
      <c r="B52" s="16" t="s">
        <v>125</v>
      </c>
      <c r="C52" s="76">
        <v>2.9431831374299997</v>
      </c>
    </row>
    <row r="53" spans="1:4" ht="15.75" customHeight="1" x14ac:dyDescent="0.25">
      <c r="B53" s="16" t="s">
        <v>126</v>
      </c>
      <c r="C53" s="76">
        <v>2.9431831374299997</v>
      </c>
    </row>
    <row r="54" spans="1:4" ht="15.75" customHeight="1" x14ac:dyDescent="0.25">
      <c r="B54" s="16" t="s">
        <v>127</v>
      </c>
      <c r="C54" s="76">
        <v>2.0510429652700002</v>
      </c>
    </row>
    <row r="55" spans="1:4" ht="15.75" customHeight="1" x14ac:dyDescent="0.25">
      <c r="B55" s="16" t="s">
        <v>128</v>
      </c>
      <c r="C55" s="76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0.4468569680171719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0.13400000000000001</v>
      </c>
      <c r="E2" s="91">
        <f>food_insecure</f>
        <v>0.13400000000000001</v>
      </c>
      <c r="F2" s="91">
        <f>food_insecure</f>
        <v>0.13400000000000001</v>
      </c>
      <c r="G2" s="91">
        <f>food_insecure</f>
        <v>0.13400000000000001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0.13400000000000001</v>
      </c>
      <c r="F5" s="91">
        <f>food_insecure</f>
        <v>0.13400000000000001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2.7717301023000003</v>
      </c>
      <c r="D7" s="91">
        <f>diarrhoea_1_5mo</f>
        <v>2.9431831374299997</v>
      </c>
      <c r="E7" s="91">
        <f>diarrhoea_6_11mo</f>
        <v>2.9431831374299997</v>
      </c>
      <c r="F7" s="91">
        <f>diarrhoea_12_23mo</f>
        <v>2.0510429652700002</v>
      </c>
      <c r="G7" s="91">
        <f>diarrhoea_24_59mo</f>
        <v>2.0510429652700002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0.13400000000000001</v>
      </c>
      <c r="F8" s="91">
        <f>food_insecure</f>
        <v>0.13400000000000001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2.7717301023000003</v>
      </c>
      <c r="D12" s="91">
        <f>diarrhoea_1_5mo</f>
        <v>2.9431831374299997</v>
      </c>
      <c r="E12" s="91">
        <f>diarrhoea_6_11mo</f>
        <v>2.9431831374299997</v>
      </c>
      <c r="F12" s="91">
        <f>diarrhoea_12_23mo</f>
        <v>2.0510429652700002</v>
      </c>
      <c r="G12" s="91">
        <f>diarrhoea_24_59mo</f>
        <v>2.0510429652700002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0.13400000000000001</v>
      </c>
      <c r="I15" s="91">
        <f>food_insecure</f>
        <v>0.13400000000000001</v>
      </c>
      <c r="J15" s="91">
        <f>food_insecure</f>
        <v>0.13400000000000001</v>
      </c>
      <c r="K15" s="91">
        <f>food_insecure</f>
        <v>0.13400000000000001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0.625</v>
      </c>
      <c r="I18" s="91">
        <f>frac_PW_health_facility</f>
        <v>0.625</v>
      </c>
      <c r="J18" s="91">
        <f>frac_PW_health_facility</f>
        <v>0.625</v>
      </c>
      <c r="K18" s="91">
        <f>frac_PW_health_facility</f>
        <v>0.625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0.27</v>
      </c>
      <c r="I19" s="91">
        <f>frac_malaria_risk</f>
        <v>0.27</v>
      </c>
      <c r="J19" s="91">
        <f>frac_malaria_risk</f>
        <v>0.27</v>
      </c>
      <c r="K19" s="91">
        <f>frac_malaria_risk</f>
        <v>0.27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0.349209152156088</v>
      </c>
      <c r="M25" s="91">
        <f>(1-food_insecure)*(0.49)+food_insecure*(0.7)</f>
        <v>0.51814000000000004</v>
      </c>
      <c r="N25" s="91">
        <f>(1-food_insecure)*(0.49)+food_insecure*(0.7)</f>
        <v>0.51814000000000004</v>
      </c>
      <c r="O25" s="91">
        <f>(1-food_insecure)*(0.49)+food_insecure*(0.7)</f>
        <v>0.51814000000000004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0.14966106520975198</v>
      </c>
      <c r="M26" s="91">
        <f>(1-food_insecure)*(0.21)+food_insecure*(0.3)</f>
        <v>0.22205999999999998</v>
      </c>
      <c r="N26" s="91">
        <f>(1-food_insecure)*(0.21)+food_insecure*(0.3)</f>
        <v>0.22205999999999998</v>
      </c>
      <c r="O26" s="91">
        <f>(1-food_insecure)*(0.21)+food_insecure*(0.3)</f>
        <v>0.22205999999999998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0.17509657183415997</v>
      </c>
      <c r="M27" s="91">
        <f>(1-food_insecure)*(0.3)</f>
        <v>0.25979999999999998</v>
      </c>
      <c r="N27" s="91">
        <f>(1-food_insecure)*(0.3)</f>
        <v>0.25979999999999998</v>
      </c>
      <c r="O27" s="91">
        <f>(1-food_insecure)*(0.3)</f>
        <v>0.25979999999999998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0.27</v>
      </c>
      <c r="D34" s="91">
        <f t="shared" si="3"/>
        <v>0.27</v>
      </c>
      <c r="E34" s="91">
        <f t="shared" si="3"/>
        <v>0.27</v>
      </c>
      <c r="F34" s="91">
        <f t="shared" si="3"/>
        <v>0.27</v>
      </c>
      <c r="G34" s="91">
        <f t="shared" si="3"/>
        <v>0.27</v>
      </c>
      <c r="H34" s="91">
        <f t="shared" si="3"/>
        <v>0.27</v>
      </c>
      <c r="I34" s="91">
        <f t="shared" si="3"/>
        <v>0.27</v>
      </c>
      <c r="J34" s="91">
        <f t="shared" si="3"/>
        <v>0.27</v>
      </c>
      <c r="K34" s="91">
        <f t="shared" si="3"/>
        <v>0.27</v>
      </c>
      <c r="L34" s="91">
        <f t="shared" si="3"/>
        <v>0.27</v>
      </c>
      <c r="M34" s="91">
        <f t="shared" si="3"/>
        <v>0.27</v>
      </c>
      <c r="N34" s="91">
        <f t="shared" si="3"/>
        <v>0.27</v>
      </c>
      <c r="O34" s="91">
        <f t="shared" si="3"/>
        <v>0.27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73687.433999999994</v>
      </c>
      <c r="C2" s="78">
        <v>136000</v>
      </c>
      <c r="D2" s="78">
        <v>259000</v>
      </c>
      <c r="E2" s="78">
        <v>192000</v>
      </c>
      <c r="F2" s="78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85666.228380701927</v>
      </c>
      <c r="I2" s="22">
        <f>G2-H2</f>
        <v>632333.77161929803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73985.944199999984</v>
      </c>
      <c r="C3" s="78">
        <v>137000</v>
      </c>
      <c r="D3" s="78">
        <v>261000</v>
      </c>
      <c r="E3" s="78">
        <v>199000</v>
      </c>
      <c r="F3" s="78">
        <v>135000</v>
      </c>
      <c r="G3" s="22">
        <f t="shared" si="0"/>
        <v>732000</v>
      </c>
      <c r="H3" s="22">
        <f t="shared" si="1"/>
        <v>86013.265067678542</v>
      </c>
      <c r="I3" s="22">
        <f t="shared" ref="I3:I15" si="3">G3-H3</f>
        <v>645986.73493232147</v>
      </c>
    </row>
    <row r="4" spans="1:9" ht="15.75" customHeight="1" x14ac:dyDescent="0.25">
      <c r="A4" s="7">
        <f t="shared" si="2"/>
        <v>2022</v>
      </c>
      <c r="B4" s="77">
        <v>74264.718399999998</v>
      </c>
      <c r="C4" s="78">
        <v>138000</v>
      </c>
      <c r="D4" s="78">
        <v>263000</v>
      </c>
      <c r="E4" s="78">
        <v>206000</v>
      </c>
      <c r="F4" s="78">
        <v>139000</v>
      </c>
      <c r="G4" s="22">
        <f t="shared" si="0"/>
        <v>746000</v>
      </c>
      <c r="H4" s="22">
        <f t="shared" si="1"/>
        <v>86337.357426273215</v>
      </c>
      <c r="I4" s="22">
        <f t="shared" si="3"/>
        <v>659662.64257372683</v>
      </c>
    </row>
    <row r="5" spans="1:9" ht="15.75" customHeight="1" x14ac:dyDescent="0.25">
      <c r="A5" s="7">
        <f t="shared" si="2"/>
        <v>2023</v>
      </c>
      <c r="B5" s="77">
        <v>74496.434599999979</v>
      </c>
      <c r="C5" s="78">
        <v>139000</v>
      </c>
      <c r="D5" s="78">
        <v>264000</v>
      </c>
      <c r="E5" s="78">
        <v>214000</v>
      </c>
      <c r="F5" s="78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7">
        <f t="shared" si="2"/>
        <v>2024</v>
      </c>
      <c r="B6" s="77">
        <v>74655.481999999989</v>
      </c>
      <c r="C6" s="78">
        <v>141000</v>
      </c>
      <c r="D6" s="78">
        <v>265000</v>
      </c>
      <c r="E6" s="78">
        <v>221000</v>
      </c>
      <c r="F6" s="78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7">
        <f t="shared" si="2"/>
        <v>2025</v>
      </c>
      <c r="B7" s="77">
        <v>74793.509999999995</v>
      </c>
      <c r="C7" s="78">
        <v>144000</v>
      </c>
      <c r="D7" s="78">
        <v>266000</v>
      </c>
      <c r="E7" s="78">
        <v>228000</v>
      </c>
      <c r="F7" s="78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7">
        <f t="shared" si="2"/>
        <v>2026</v>
      </c>
      <c r="B8" s="77">
        <v>75049.039999999994</v>
      </c>
      <c r="C8" s="78">
        <v>148000</v>
      </c>
      <c r="D8" s="78">
        <v>268000</v>
      </c>
      <c r="E8" s="78">
        <v>233000</v>
      </c>
      <c r="F8" s="78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7">
        <f t="shared" si="2"/>
        <v>2027</v>
      </c>
      <c r="B9" s="77">
        <v>75263.495999999999</v>
      </c>
      <c r="C9" s="78">
        <v>152000</v>
      </c>
      <c r="D9" s="78">
        <v>269000</v>
      </c>
      <c r="E9" s="78">
        <v>238000</v>
      </c>
      <c r="F9" s="78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7">
        <f t="shared" si="2"/>
        <v>2028</v>
      </c>
      <c r="B10" s="77">
        <v>75436.877999999997</v>
      </c>
      <c r="C10" s="78">
        <v>157000</v>
      </c>
      <c r="D10" s="78">
        <v>270000</v>
      </c>
      <c r="E10" s="78">
        <v>243000</v>
      </c>
      <c r="F10" s="78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7">
        <f t="shared" si="2"/>
        <v>2029</v>
      </c>
      <c r="B11" s="77">
        <v>75592.87539999999</v>
      </c>
      <c r="C11" s="78">
        <v>161000</v>
      </c>
      <c r="D11" s="78">
        <v>273000</v>
      </c>
      <c r="E11" s="78">
        <v>247000</v>
      </c>
      <c r="F11" s="78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7">
        <f t="shared" si="2"/>
        <v>2030</v>
      </c>
      <c r="B12" s="77">
        <v>75683.736000000004</v>
      </c>
      <c r="C12" s="78">
        <v>165000</v>
      </c>
      <c r="D12" s="78">
        <v>277000</v>
      </c>
      <c r="E12" s="78">
        <v>250000</v>
      </c>
      <c r="F12" s="78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7" t="str">
        <f t="shared" si="2"/>
        <v/>
      </c>
      <c r="B13" s="77">
        <v>135000</v>
      </c>
      <c r="C13" s="78">
        <v>255000</v>
      </c>
      <c r="D13" s="78">
        <v>186000</v>
      </c>
      <c r="E13" s="78">
        <v>127000</v>
      </c>
      <c r="F13" s="78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6.839523874999999E-2</v>
      </c>
    </row>
    <row r="4" spans="1:8" ht="15.75" customHeight="1" x14ac:dyDescent="0.25">
      <c r="B4" s="24" t="s">
        <v>7</v>
      </c>
      <c r="C4" s="79">
        <v>0.18451152138105559</v>
      </c>
    </row>
    <row r="5" spans="1:8" ht="15.75" customHeight="1" x14ac:dyDescent="0.25">
      <c r="B5" s="24" t="s">
        <v>8</v>
      </c>
      <c r="C5" s="79">
        <v>9.3965647565605451E-2</v>
      </c>
    </row>
    <row r="6" spans="1:8" ht="15.75" customHeight="1" x14ac:dyDescent="0.25">
      <c r="B6" s="24" t="s">
        <v>10</v>
      </c>
      <c r="C6" s="79">
        <v>0.10712246588137003</v>
      </c>
    </row>
    <row r="7" spans="1:8" ht="15.75" customHeight="1" x14ac:dyDescent="0.25">
      <c r="B7" s="24" t="s">
        <v>13</v>
      </c>
      <c r="C7" s="79">
        <v>0.17991631234811173</v>
      </c>
    </row>
    <row r="8" spans="1:8" ht="15.75" customHeight="1" x14ac:dyDescent="0.25">
      <c r="B8" s="24" t="s">
        <v>14</v>
      </c>
      <c r="C8" s="79">
        <v>5.8198284574895556E-4</v>
      </c>
    </row>
    <row r="9" spans="1:8" ht="15.75" customHeight="1" x14ac:dyDescent="0.25">
      <c r="B9" s="24" t="s">
        <v>27</v>
      </c>
      <c r="C9" s="79">
        <v>4.9744249000672952E-2</v>
      </c>
    </row>
    <row r="10" spans="1:8" ht="15.75" customHeight="1" x14ac:dyDescent="0.25">
      <c r="B10" s="24" t="s">
        <v>15</v>
      </c>
      <c r="C10" s="79">
        <v>0.31576258222743525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0.22178544773998199</v>
      </c>
      <c r="D14" s="79">
        <v>0.22178544773998199</v>
      </c>
      <c r="E14" s="79">
        <v>0.25197288394245598</v>
      </c>
      <c r="F14" s="79">
        <v>0.25197288394245598</v>
      </c>
    </row>
    <row r="15" spans="1:8" ht="15.75" customHeight="1" x14ac:dyDescent="0.25">
      <c r="B15" s="24" t="s">
        <v>16</v>
      </c>
      <c r="C15" s="79">
        <v>0.19617882023390704</v>
      </c>
      <c r="D15" s="79">
        <v>0.19617882023390704</v>
      </c>
      <c r="E15" s="79">
        <v>0.14000518531678699</v>
      </c>
      <c r="F15" s="79">
        <v>0.14000518531678699</v>
      </c>
    </row>
    <row r="16" spans="1:8" ht="15.75" customHeight="1" x14ac:dyDescent="0.25">
      <c r="B16" s="24" t="s">
        <v>17</v>
      </c>
      <c r="C16" s="79">
        <v>1.47640290890582E-2</v>
      </c>
      <c r="D16" s="79">
        <v>1.47640290890582E-2</v>
      </c>
      <c r="E16" s="79">
        <v>2.0794649228719601E-2</v>
      </c>
      <c r="F16" s="79">
        <v>2.0794649228719601E-2</v>
      </c>
    </row>
    <row r="17" spans="1:8" ht="15.75" customHeight="1" x14ac:dyDescent="0.25">
      <c r="B17" s="24" t="s">
        <v>18</v>
      </c>
      <c r="C17" s="79">
        <v>9.04586455735767E-5</v>
      </c>
      <c r="D17" s="79">
        <v>9.04586455735767E-5</v>
      </c>
      <c r="E17" s="79">
        <v>3.8683936324641601E-4</v>
      </c>
      <c r="F17" s="79">
        <v>3.8683936324641601E-4</v>
      </c>
    </row>
    <row r="18" spans="1:8" ht="15.75" customHeight="1" x14ac:dyDescent="0.25">
      <c r="B18" s="24" t="s">
        <v>19</v>
      </c>
      <c r="C18" s="79">
        <v>4.5504217240892298E-4</v>
      </c>
      <c r="D18" s="79">
        <v>4.5504217240892298E-4</v>
      </c>
      <c r="E18" s="79">
        <v>4.6595977752716799E-3</v>
      </c>
      <c r="F18" s="79">
        <v>4.6595977752716799E-3</v>
      </c>
    </row>
    <row r="19" spans="1:8" ht="15.75" customHeight="1" x14ac:dyDescent="0.25">
      <c r="B19" s="24" t="s">
        <v>20</v>
      </c>
      <c r="C19" s="79">
        <v>6.3276113609412599E-3</v>
      </c>
      <c r="D19" s="79">
        <v>6.3276113609412599E-3</v>
      </c>
      <c r="E19" s="79">
        <v>1.12265862303001E-2</v>
      </c>
      <c r="F19" s="79">
        <v>1.12265862303001E-2</v>
      </c>
    </row>
    <row r="20" spans="1:8" ht="15.75" customHeight="1" x14ac:dyDescent="0.25">
      <c r="B20" s="24" t="s">
        <v>21</v>
      </c>
      <c r="C20" s="79">
        <v>0.36284196522123402</v>
      </c>
      <c r="D20" s="79">
        <v>0.36284196522123402</v>
      </c>
      <c r="E20" s="79">
        <v>0.17457213697711901</v>
      </c>
      <c r="F20" s="79">
        <v>0.17457213697711901</v>
      </c>
    </row>
    <row r="21" spans="1:8" ht="15.75" customHeight="1" x14ac:dyDescent="0.25">
      <c r="B21" s="24" t="s">
        <v>22</v>
      </c>
      <c r="C21" s="79">
        <v>2.2272159502001201E-2</v>
      </c>
      <c r="D21" s="79">
        <v>2.2272159502001201E-2</v>
      </c>
      <c r="E21" s="79">
        <v>0.112506240273071</v>
      </c>
      <c r="F21" s="79">
        <v>0.112506240273071</v>
      </c>
    </row>
    <row r="22" spans="1:8" ht="15.75" customHeight="1" x14ac:dyDescent="0.25">
      <c r="B22" s="24" t="s">
        <v>23</v>
      </c>
      <c r="C22" s="79">
        <v>0.17528446603489378</v>
      </c>
      <c r="D22" s="79">
        <v>0.17528446603489378</v>
      </c>
      <c r="E22" s="79">
        <v>0.28387588089302929</v>
      </c>
      <c r="F22" s="79">
        <v>0.28387588089302929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7.690000000000001E-2</v>
      </c>
    </row>
    <row r="27" spans="1:8" ht="15.75" customHeight="1" x14ac:dyDescent="0.25">
      <c r="B27" s="24" t="s">
        <v>39</v>
      </c>
      <c r="C27" s="79">
        <v>7.6E-3</v>
      </c>
    </row>
    <row r="28" spans="1:8" ht="15.75" customHeight="1" x14ac:dyDescent="0.25">
      <c r="B28" s="24" t="s">
        <v>40</v>
      </c>
      <c r="C28" s="79">
        <v>0.13339999999999999</v>
      </c>
    </row>
    <row r="29" spans="1:8" ht="15.75" customHeight="1" x14ac:dyDescent="0.25">
      <c r="B29" s="24" t="s">
        <v>41</v>
      </c>
      <c r="C29" s="79">
        <v>0.1464</v>
      </c>
    </row>
    <row r="30" spans="1:8" ht="15.75" customHeight="1" x14ac:dyDescent="0.25">
      <c r="B30" s="24" t="s">
        <v>42</v>
      </c>
      <c r="C30" s="79">
        <v>9.1799999999999993E-2</v>
      </c>
    </row>
    <row r="31" spans="1:8" ht="15.75" customHeight="1" x14ac:dyDescent="0.25">
      <c r="B31" s="24" t="s">
        <v>43</v>
      </c>
      <c r="C31" s="79">
        <v>9.6500000000000002E-2</v>
      </c>
    </row>
    <row r="32" spans="1:8" ht="15.75" customHeight="1" x14ac:dyDescent="0.25">
      <c r="B32" s="24" t="s">
        <v>44</v>
      </c>
      <c r="C32" s="79">
        <v>1.6299999999999999E-2</v>
      </c>
    </row>
    <row r="33" spans="2:3" ht="15.75" customHeight="1" x14ac:dyDescent="0.25">
      <c r="B33" s="24" t="s">
        <v>45</v>
      </c>
      <c r="C33" s="79">
        <v>7.2099999999999997E-2</v>
      </c>
    </row>
    <row r="34" spans="2:3" ht="15.75" customHeight="1" x14ac:dyDescent="0.25">
      <c r="B34" s="24" t="s">
        <v>46</v>
      </c>
      <c r="C34" s="79">
        <v>0.35899999999999999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0.66017562625581394</v>
      </c>
      <c r="D2" s="80">
        <v>0.66017562625581394</v>
      </c>
      <c r="E2" s="80">
        <v>0.77068886668219461</v>
      </c>
      <c r="F2" s="80">
        <v>0.48445228933687012</v>
      </c>
      <c r="G2" s="80">
        <v>0.39649921905089414</v>
      </c>
    </row>
    <row r="3" spans="1:15" ht="15.75" customHeight="1" x14ac:dyDescent="0.25">
      <c r="A3" s="5"/>
      <c r="B3" s="11" t="s">
        <v>118</v>
      </c>
      <c r="C3" s="80">
        <v>0.23533074374418606</v>
      </c>
      <c r="D3" s="80">
        <v>0.23533074374418606</v>
      </c>
      <c r="E3" s="80">
        <v>0.14055402831780536</v>
      </c>
      <c r="F3" s="80">
        <v>0.25798069066313001</v>
      </c>
      <c r="G3" s="80">
        <v>0.34451603094910593</v>
      </c>
    </row>
    <row r="4" spans="1:15" ht="15.75" customHeight="1" x14ac:dyDescent="0.25">
      <c r="A4" s="5"/>
      <c r="B4" s="11" t="s">
        <v>116</v>
      </c>
      <c r="C4" s="81">
        <v>0</v>
      </c>
      <c r="D4" s="81">
        <v>0</v>
      </c>
      <c r="E4" s="81">
        <v>6.0937713880597009E-2</v>
      </c>
      <c r="F4" s="81">
        <v>0.16980728939516129</v>
      </c>
      <c r="G4" s="81">
        <v>0.17050367581047379</v>
      </c>
    </row>
    <row r="5" spans="1:15" ht="15.75" customHeight="1" x14ac:dyDescent="0.25">
      <c r="A5" s="5"/>
      <c r="B5" s="11" t="s">
        <v>119</v>
      </c>
      <c r="C5" s="81">
        <v>0</v>
      </c>
      <c r="D5" s="81">
        <v>0</v>
      </c>
      <c r="E5" s="81">
        <v>2.781939111940299E-2</v>
      </c>
      <c r="F5" s="81">
        <v>8.7759730604838701E-2</v>
      </c>
      <c r="G5" s="81">
        <v>8.8481074189526179E-2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0.50880634374396128</v>
      </c>
      <c r="D8" s="80">
        <v>0.50880634374396128</v>
      </c>
      <c r="E8" s="80">
        <v>0.56144022573789842</v>
      </c>
      <c r="F8" s="80">
        <v>0.73477392646412554</v>
      </c>
      <c r="G8" s="80">
        <v>0.80904180798625436</v>
      </c>
    </row>
    <row r="9" spans="1:15" ht="15.75" customHeight="1" x14ac:dyDescent="0.25">
      <c r="B9" s="7" t="s">
        <v>121</v>
      </c>
      <c r="C9" s="80">
        <v>0.37255694625603858</v>
      </c>
      <c r="D9" s="80">
        <v>0.37255694625603858</v>
      </c>
      <c r="E9" s="80">
        <v>0.28171557426210159</v>
      </c>
      <c r="F9" s="80">
        <v>0.17806499053587446</v>
      </c>
      <c r="G9" s="80">
        <v>0.14799545268041236</v>
      </c>
    </row>
    <row r="10" spans="1:15" ht="15.75" customHeight="1" x14ac:dyDescent="0.25">
      <c r="B10" s="7" t="s">
        <v>122</v>
      </c>
      <c r="C10" s="81">
        <v>4.9898053999999997E-2</v>
      </c>
      <c r="D10" s="81">
        <v>4.9898053999999997E-2</v>
      </c>
      <c r="E10" s="81">
        <v>9.6066053999999998E-2</v>
      </c>
      <c r="F10" s="81">
        <v>4.4614520000000005E-2</v>
      </c>
      <c r="G10" s="81">
        <v>3.3461112799999998E-2</v>
      </c>
    </row>
    <row r="11" spans="1:15" ht="15.75" customHeight="1" x14ac:dyDescent="0.25">
      <c r="B11" s="7" t="s">
        <v>123</v>
      </c>
      <c r="C11" s="81">
        <v>6.8738656000000009E-2</v>
      </c>
      <c r="D11" s="81">
        <v>6.8738656000000009E-2</v>
      </c>
      <c r="E11" s="81">
        <v>6.0778145999999998E-2</v>
      </c>
      <c r="F11" s="81">
        <v>4.2546562999999996E-2</v>
      </c>
      <c r="G11" s="81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0.66914178675000002</v>
      </c>
      <c r="D14" s="82">
        <v>0.63932800009000001</v>
      </c>
      <c r="E14" s="82">
        <v>0.63932800009000001</v>
      </c>
      <c r="F14" s="82">
        <v>0.49151955144800008</v>
      </c>
      <c r="G14" s="82">
        <v>0.49151955144800008</v>
      </c>
      <c r="H14" s="83">
        <v>0.83599999999999997</v>
      </c>
      <c r="I14" s="83">
        <v>0.23621256038647348</v>
      </c>
      <c r="J14" s="83">
        <v>0.21395169082125609</v>
      </c>
      <c r="K14" s="83">
        <v>0.26960386473429954</v>
      </c>
      <c r="L14" s="83">
        <v>0.22881044261700001</v>
      </c>
      <c r="M14" s="83">
        <v>0.13465038375749999</v>
      </c>
      <c r="N14" s="83">
        <v>0.18123013465400001</v>
      </c>
      <c r="O14" s="83">
        <v>0.21727668240249998</v>
      </c>
    </row>
    <row r="15" spans="1:15" ht="15.75" customHeight="1" x14ac:dyDescent="0.25">
      <c r="B15" s="16" t="s">
        <v>68</v>
      </c>
      <c r="C15" s="80">
        <f>iron_deficiency_anaemia*C14</f>
        <v>0.29901067000069803</v>
      </c>
      <c r="D15" s="80">
        <f t="shared" ref="D15:O15" si="0">iron_deficiency_anaemia*D14</f>
        <v>0.28568817168869959</v>
      </c>
      <c r="E15" s="80">
        <f t="shared" si="0"/>
        <v>0.28568817168869959</v>
      </c>
      <c r="F15" s="80">
        <f t="shared" si="0"/>
        <v>0.21963893648121366</v>
      </c>
      <c r="G15" s="80">
        <f t="shared" si="0"/>
        <v>0.21963893648121366</v>
      </c>
      <c r="H15" s="80">
        <f t="shared" si="0"/>
        <v>0.37357242526235568</v>
      </c>
      <c r="I15" s="80">
        <f t="shared" si="0"/>
        <v>0.10555322854187267</v>
      </c>
      <c r="J15" s="80">
        <f t="shared" si="0"/>
        <v>9.5605803862533881E-2</v>
      </c>
      <c r="K15" s="80">
        <f t="shared" si="0"/>
        <v>0.12047436556088083</v>
      </c>
      <c r="L15" s="80">
        <f t="shared" si="0"/>
        <v>0.10224554063849972</v>
      </c>
      <c r="M15" s="80">
        <f t="shared" si="0"/>
        <v>6.0169462228225098E-2</v>
      </c>
      <c r="N15" s="80">
        <f t="shared" si="0"/>
        <v>8.0983948484830232E-2</v>
      </c>
      <c r="O15" s="80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0.48499999999999999</v>
      </c>
      <c r="D2" s="81">
        <v>0.48499999999999999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0.14199999999999999</v>
      </c>
      <c r="D3" s="81">
        <v>0.20199999999999999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0.13200000000000001</v>
      </c>
      <c r="D4" s="81">
        <v>0.13200000000000001</v>
      </c>
      <c r="E4" s="81">
        <v>0.61699999999999999</v>
      </c>
      <c r="F4" s="81">
        <v>0.66949999999999987</v>
      </c>
      <c r="G4" s="81">
        <v>0</v>
      </c>
    </row>
    <row r="5" spans="1:7" x14ac:dyDescent="0.25">
      <c r="B5" s="43" t="s">
        <v>169</v>
      </c>
      <c r="C5" s="80">
        <f>1-SUM(C2:C4)</f>
        <v>0.24099999999999999</v>
      </c>
      <c r="D5" s="80">
        <f>1-SUM(D2:D4)</f>
        <v>0.18100000000000005</v>
      </c>
      <c r="E5" s="80">
        <f>1-SUM(E2:E4)</f>
        <v>0.38300000000000001</v>
      </c>
      <c r="F5" s="80">
        <f>1-SUM(F2:F4)</f>
        <v>0.33050000000000013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0.2271</v>
      </c>
      <c r="D2" s="143">
        <v>0.22233</v>
      </c>
      <c r="E2" s="143">
        <v>0.21806</v>
      </c>
      <c r="F2" s="143">
        <v>0.21387</v>
      </c>
      <c r="G2" s="143">
        <v>0.20969000000000002</v>
      </c>
      <c r="H2" s="143">
        <v>0.20556000000000002</v>
      </c>
      <c r="I2" s="143">
        <v>0.20144999999999999</v>
      </c>
      <c r="J2" s="143">
        <v>0.19738</v>
      </c>
      <c r="K2" s="143">
        <v>0.19338</v>
      </c>
      <c r="L2" s="143">
        <v>0.18949000000000002</v>
      </c>
      <c r="M2" s="143">
        <v>0.18571000000000001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7.7600000000000002E-2</v>
      </c>
      <c r="D4" s="143">
        <v>7.6939999999999995E-2</v>
      </c>
      <c r="E4" s="143">
        <v>7.6310000000000003E-2</v>
      </c>
      <c r="F4" s="143">
        <v>7.5700000000000003E-2</v>
      </c>
      <c r="G4" s="143">
        <v>7.51E-2</v>
      </c>
      <c r="H4" s="143">
        <v>7.4509999999999993E-2</v>
      </c>
      <c r="I4" s="143">
        <v>7.3940000000000006E-2</v>
      </c>
      <c r="J4" s="143">
        <v>7.3380000000000001E-2</v>
      </c>
      <c r="K4" s="143">
        <v>7.2830000000000006E-2</v>
      </c>
      <c r="L4" s="143">
        <v>7.2290000000000007E-2</v>
      </c>
      <c r="M4" s="143">
        <v>7.177E-2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0.83599999999999997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0.22881044261700001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0.48499999999999999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0.66949999999999987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36.14</v>
      </c>
      <c r="D13" s="142">
        <v>35.098999999999997</v>
      </c>
      <c r="E13" s="142">
        <v>34.027999999999999</v>
      </c>
      <c r="F13" s="142">
        <v>32.972000000000001</v>
      </c>
      <c r="G13" s="142">
        <v>32.137999999999998</v>
      </c>
      <c r="H13" s="142">
        <v>31.341000000000001</v>
      </c>
      <c r="I13" s="142">
        <v>30.501000000000001</v>
      </c>
      <c r="J13" s="142">
        <v>30.312000000000001</v>
      </c>
      <c r="K13" s="142">
        <v>28.937999999999999</v>
      </c>
      <c r="L13" s="142">
        <v>28.744</v>
      </c>
      <c r="M13" s="142">
        <v>28.2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2.65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59.757730837177341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39.918868339226442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441.49789473503637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1.4695112663172396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1.5183340537083339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1.5183340537083339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1.5183340537083339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1.5183340537083339</v>
      </c>
      <c r="E13" s="86" t="s">
        <v>202</v>
      </c>
    </row>
    <row r="14" spans="1:5" ht="15.75" customHeight="1" x14ac:dyDescent="0.25">
      <c r="A14" s="11" t="s">
        <v>187</v>
      </c>
      <c r="B14" s="85">
        <v>0.38600000000000001</v>
      </c>
      <c r="C14" s="85">
        <v>0.95</v>
      </c>
      <c r="D14" s="148">
        <v>13.05116778302235</v>
      </c>
      <c r="E14" s="86" t="s">
        <v>202</v>
      </c>
    </row>
    <row r="15" spans="1:5" ht="15.75" customHeight="1" x14ac:dyDescent="0.25">
      <c r="A15" s="11" t="s">
        <v>209</v>
      </c>
      <c r="B15" s="85">
        <v>0.38600000000000001</v>
      </c>
      <c r="C15" s="85">
        <v>0.95</v>
      </c>
      <c r="D15" s="148">
        <v>13.05116778302235</v>
      </c>
      <c r="E15" s="86" t="s">
        <v>202</v>
      </c>
    </row>
    <row r="16" spans="1:5" ht="15.75" customHeight="1" x14ac:dyDescent="0.25">
      <c r="A16" s="52" t="s">
        <v>57</v>
      </c>
      <c r="B16" s="85">
        <v>5.0999999999999997E-2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0.75814631923040521</v>
      </c>
      <c r="E17" s="86" t="s">
        <v>202</v>
      </c>
    </row>
    <row r="18" spans="1:5" ht="16.05" customHeight="1" x14ac:dyDescent="0.25">
      <c r="A18" s="52" t="s">
        <v>173</v>
      </c>
      <c r="B18" s="85">
        <v>0.311</v>
      </c>
      <c r="C18" s="85">
        <v>0.95</v>
      </c>
      <c r="D18" s="148">
        <v>10.169953236313981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12.173502103595629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22.542590342261047</v>
      </c>
      <c r="E22" s="86" t="s">
        <v>202</v>
      </c>
    </row>
    <row r="23" spans="1:5" ht="15.75" customHeight="1" x14ac:dyDescent="0.25">
      <c r="A23" s="52" t="s">
        <v>34</v>
      </c>
      <c r="B23" s="85">
        <v>0.32700000000000001</v>
      </c>
      <c r="C23" s="85">
        <v>0.95</v>
      </c>
      <c r="D23" s="148">
        <v>4.3037053742427069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18.626611965744981</v>
      </c>
      <c r="E24" s="86" t="s">
        <v>202</v>
      </c>
    </row>
    <row r="25" spans="1:5" ht="15.75" customHeight="1" x14ac:dyDescent="0.25">
      <c r="A25" s="52" t="s">
        <v>87</v>
      </c>
      <c r="B25" s="85">
        <v>0.49700000000000005</v>
      </c>
      <c r="C25" s="85">
        <v>0.95</v>
      </c>
      <c r="D25" s="148">
        <v>18.614941564180079</v>
      </c>
      <c r="E25" s="86" t="s">
        <v>202</v>
      </c>
    </row>
    <row r="26" spans="1:5" ht="15.75" customHeight="1" x14ac:dyDescent="0.25">
      <c r="A26" s="52" t="s">
        <v>137</v>
      </c>
      <c r="B26" s="85">
        <v>0.38600000000000001</v>
      </c>
      <c r="C26" s="85">
        <v>0.95</v>
      </c>
      <c r="D26" s="148">
        <v>5.3067069665829534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7.5748286460562575</v>
      </c>
      <c r="E27" s="86" t="s">
        <v>202</v>
      </c>
    </row>
    <row r="28" spans="1:5" ht="15.75" customHeight="1" x14ac:dyDescent="0.25">
      <c r="A28" s="52" t="s">
        <v>84</v>
      </c>
      <c r="B28" s="85">
        <v>0.71599999999999997</v>
      </c>
      <c r="C28" s="85">
        <v>0.95</v>
      </c>
      <c r="D28" s="148">
        <v>0.90143336984800793</v>
      </c>
      <c r="E28" s="86" t="s">
        <v>202</v>
      </c>
    </row>
    <row r="29" spans="1:5" ht="15.75" customHeight="1" x14ac:dyDescent="0.25">
      <c r="A29" s="52" t="s">
        <v>58</v>
      </c>
      <c r="B29" s="85">
        <v>0.311</v>
      </c>
      <c r="C29" s="85">
        <v>0.95</v>
      </c>
      <c r="D29" s="148">
        <v>117.59265972586412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201.07222087508495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201.07222087508495</v>
      </c>
      <c r="E31" s="86" t="s">
        <v>202</v>
      </c>
    </row>
    <row r="32" spans="1:5" ht="15.45" customHeight="1" x14ac:dyDescent="0.25">
      <c r="A32" s="52" t="s">
        <v>28</v>
      </c>
      <c r="B32" s="85">
        <v>0.42049999999999998</v>
      </c>
      <c r="C32" s="85">
        <v>0.95</v>
      </c>
      <c r="D32" s="148">
        <v>1.6314175230449219</v>
      </c>
      <c r="E32" s="86" t="s">
        <v>202</v>
      </c>
    </row>
    <row r="33" spans="1:6" ht="15.75" customHeight="1" x14ac:dyDescent="0.25">
      <c r="A33" s="52" t="s">
        <v>83</v>
      </c>
      <c r="B33" s="85">
        <v>0.54100000000000004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0.51500000000000001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0.34399999999999997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0.50700000000000001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2E-3</v>
      </c>
      <c r="C38" s="85">
        <v>0.95</v>
      </c>
      <c r="D38" s="148">
        <v>2.0247972896478399</v>
      </c>
      <c r="E38" s="86" t="s">
        <v>202</v>
      </c>
    </row>
    <row r="39" spans="1:6" ht="15.75" customHeight="1" x14ac:dyDescent="0.25">
      <c r="A39" s="52" t="s">
        <v>60</v>
      </c>
      <c r="B39" s="85">
        <v>2E-3</v>
      </c>
      <c r="C39" s="85">
        <v>0.95</v>
      </c>
      <c r="D39" s="148">
        <v>1.6525307116904171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2020-07-16T02:40:30Z</dcterms:modified>
</cp:coreProperties>
</file>