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518197F-9557-4067-867F-B222E95DE795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<sst xmlns="http://schemas.openxmlformats.org/spreadsheetml/2006/main" count="1120" uniqueCount="273">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</sst>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31597</v>
      </c>
    </row>
    <row r="8" spans="1:3" ht="15" customHeight="1" x14ac:dyDescent="0.25">
      <c r="B8" s="7" t="s">
        <v>106</v>
      </c>
      <c r="C8" s="70">
        <v>0.40299999999999997</v>
      </c>
    </row>
    <row r="9" spans="1:3" ht="15" customHeight="1" x14ac:dyDescent="0.25">
      <c r="B9" s="9" t="s">
        <v>107</v>
      </c>
      <c r="C9" s="71">
        <v>0.3</v>
      </c>
    </row>
    <row r="10" spans="1:3" ht="15" customHeight="1" x14ac:dyDescent="0.25">
      <c r="B10" s="9" t="s">
        <v>105</v>
      </c>
      <c r="C10" s="71">
        <v>0.68290496826171898</v>
      </c>
    </row>
    <row r="11" spans="1:3" ht="15" customHeight="1" x14ac:dyDescent="0.25">
      <c r="B11" s="7" t="s">
        <v>108</v>
      </c>
      <c r="C11" s="70">
        <v>0.83599999999999997</v>
      </c>
    </row>
    <row r="12" spans="1:3" ht="15" customHeight="1" x14ac:dyDescent="0.25">
      <c r="B12" s="7" t="s">
        <v>109</v>
      </c>
      <c r="C12" s="70">
        <v>0.68900000000000006</v>
      </c>
    </row>
    <row r="13" spans="1:3" ht="15" customHeight="1" x14ac:dyDescent="0.25">
      <c r="B13" s="7" t="s">
        <v>110</v>
      </c>
      <c r="C13" s="70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0.11550000000000001</v>
      </c>
    </row>
    <row r="24" spans="1:3" ht="15" customHeight="1" x14ac:dyDescent="0.25">
      <c r="B24" s="20" t="s">
        <v>102</v>
      </c>
      <c r="C24" s="71">
        <v>0.47460000000000002</v>
      </c>
    </row>
    <row r="25" spans="1:3" ht="15" customHeight="1" x14ac:dyDescent="0.25">
      <c r="B25" s="20" t="s">
        <v>103</v>
      </c>
      <c r="C25" s="71">
        <v>0.32340000000000002</v>
      </c>
    </row>
    <row r="26" spans="1:3" ht="15" customHeight="1" x14ac:dyDescent="0.25">
      <c r="B26" s="20" t="s">
        <v>104</v>
      </c>
      <c r="C26" s="71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0.21600000000000003</v>
      </c>
    </row>
    <row r="30" spans="1:3" ht="14.25" customHeight="1" x14ac:dyDescent="0.25">
      <c r="B30" s="30" t="s">
        <v>76</v>
      </c>
      <c r="C30" s="73">
        <v>2.6000000000000002E-2</v>
      </c>
    </row>
    <row r="31" spans="1:3" ht="14.25" customHeight="1" x14ac:dyDescent="0.25">
      <c r="B31" s="30" t="s">
        <v>77</v>
      </c>
      <c r="C31" s="73">
        <v>7.2000000000000008E-2</v>
      </c>
    </row>
    <row r="32" spans="1:3" ht="14.25" customHeight="1" x14ac:dyDescent="0.25">
      <c r="B32" s="30" t="s">
        <v>78</v>
      </c>
      <c r="C32" s="73">
        <v>0.68599999999999994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25.2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1.54E-2</v>
      </c>
      <c r="D45" s="17"/>
    </row>
    <row r="46" spans="1:5" ht="15.75" customHeight="1" x14ac:dyDescent="0.25">
      <c r="B46" s="16" t="s">
        <v>11</v>
      </c>
      <c r="C46" s="71">
        <v>8.9099999999999999E-2</v>
      </c>
      <c r="D46" s="17"/>
    </row>
    <row r="47" spans="1:5" ht="15.75" customHeight="1" x14ac:dyDescent="0.25">
      <c r="B47" s="16" t="s">
        <v>12</v>
      </c>
      <c r="C47" s="71">
        <v>0.1399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2.7353866904825002</v>
      </c>
      <c r="D51" s="17"/>
    </row>
    <row r="52" spans="1:4" ht="15" customHeight="1" x14ac:dyDescent="0.25">
      <c r="B52" s="16" t="s">
        <v>125</v>
      </c>
      <c r="C52" s="76">
        <v>2.6920952467200001</v>
      </c>
    </row>
    <row r="53" spans="1:4" ht="15.75" customHeight="1" x14ac:dyDescent="0.25">
      <c r="B53" s="16" t="s">
        <v>126</v>
      </c>
      <c r="C53" s="76">
        <v>2.6920952467200001</v>
      </c>
    </row>
    <row r="54" spans="1:4" ht="15.75" customHeight="1" x14ac:dyDescent="0.25">
      <c r="B54" s="16" t="s">
        <v>127</v>
      </c>
      <c r="C54" s="76">
        <v>2.22544837423</v>
      </c>
    </row>
    <row r="55" spans="1:4" ht="15.75" customHeight="1" x14ac:dyDescent="0.25">
      <c r="B55" s="16" t="s">
        <v>128</v>
      </c>
      <c r="C55" s="76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0.47311496432385225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0.40299999999999997</v>
      </c>
      <c r="E2" s="91">
        <f>food_insecure</f>
        <v>0.40299999999999997</v>
      </c>
      <c r="F2" s="91">
        <f>food_insecure</f>
        <v>0.40299999999999997</v>
      </c>
      <c r="G2" s="91">
        <f>food_insecure</f>
        <v>0.40299999999999997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0.40299999999999997</v>
      </c>
      <c r="F5" s="91">
        <f>food_insecure</f>
        <v>0.40299999999999997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2.7353866904825002</v>
      </c>
      <c r="D7" s="91">
        <f>diarrhoea_1_5mo</f>
        <v>2.6920952467200001</v>
      </c>
      <c r="E7" s="91">
        <f>diarrhoea_6_11mo</f>
        <v>2.6920952467200001</v>
      </c>
      <c r="F7" s="91">
        <f>diarrhoea_12_23mo</f>
        <v>2.22544837423</v>
      </c>
      <c r="G7" s="91">
        <f>diarrhoea_24_59mo</f>
        <v>2.22544837423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0.40299999999999997</v>
      </c>
      <c r="F8" s="91">
        <f>food_insecure</f>
        <v>0.40299999999999997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2.7353866904825002</v>
      </c>
      <c r="D12" s="91">
        <f>diarrhoea_1_5mo</f>
        <v>2.6920952467200001</v>
      </c>
      <c r="E12" s="91">
        <f>diarrhoea_6_11mo</f>
        <v>2.6920952467200001</v>
      </c>
      <c r="F12" s="91">
        <f>diarrhoea_12_23mo</f>
        <v>2.22544837423</v>
      </c>
      <c r="G12" s="91">
        <f>diarrhoea_24_59mo</f>
        <v>2.22544837423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0.40299999999999997</v>
      </c>
      <c r="I15" s="91">
        <f>food_insecure</f>
        <v>0.40299999999999997</v>
      </c>
      <c r="J15" s="91">
        <f>food_insecure</f>
        <v>0.40299999999999997</v>
      </c>
      <c r="K15" s="91">
        <f>food_insecure</f>
        <v>0.40299999999999997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0.83599999999999997</v>
      </c>
      <c r="I18" s="91">
        <f>frac_PW_health_facility</f>
        <v>0.83599999999999997</v>
      </c>
      <c r="J18" s="91">
        <f>frac_PW_health_facility</f>
        <v>0.83599999999999997</v>
      </c>
      <c r="K18" s="91">
        <f>frac_PW_health_facility</f>
        <v>0.83599999999999997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</v>
      </c>
      <c r="I19" s="91">
        <f>frac_malaria_risk</f>
        <v>0.3</v>
      </c>
      <c r="J19" s="91">
        <f>frac_malaria_risk</f>
        <v>0.3</v>
      </c>
      <c r="K19" s="91">
        <f>frac_malaria_risk</f>
        <v>0.3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0.49700000000000005</v>
      </c>
      <c r="M24" s="91">
        <f>famplan_unmet_need</f>
        <v>0.49700000000000005</v>
      </c>
      <c r="N24" s="91">
        <f>famplan_unmet_need</f>
        <v>0.49700000000000005</v>
      </c>
      <c r="O24" s="91">
        <f>famplan_unmet_need</f>
        <v>0.49700000000000005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0.18221231808776839</v>
      </c>
      <c r="M25" s="91">
        <f>(1-food_insecure)*(0.49)+food_insecure*(0.7)</f>
        <v>0.57462999999999997</v>
      </c>
      <c r="N25" s="91">
        <f>(1-food_insecure)*(0.49)+food_insecure*(0.7)</f>
        <v>0.57462999999999997</v>
      </c>
      <c r="O25" s="91">
        <f>(1-food_insecure)*(0.49)+food_insecure*(0.7)</f>
        <v>0.57462999999999997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7.8090993466186448E-2</v>
      </c>
      <c r="M26" s="91">
        <f>(1-food_insecure)*(0.21)+food_insecure*(0.3)</f>
        <v>0.24626999999999996</v>
      </c>
      <c r="N26" s="91">
        <f>(1-food_insecure)*(0.21)+food_insecure*(0.3)</f>
        <v>0.24626999999999996</v>
      </c>
      <c r="O26" s="91">
        <f>(1-food_insecure)*(0.21)+food_insecure*(0.3)</f>
        <v>0.24626999999999996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5.6791720184326128E-2</v>
      </c>
      <c r="M27" s="91">
        <f>(1-food_insecure)*(0.3)</f>
        <v>0.17909999999999998</v>
      </c>
      <c r="N27" s="91">
        <f>(1-food_insecure)*(0.3)</f>
        <v>0.17909999999999998</v>
      </c>
      <c r="O27" s="91">
        <f>(1-food_insecure)*(0.3)</f>
        <v>0.17909999999999998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0.68290496826171898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</v>
      </c>
      <c r="D34" s="91">
        <f t="shared" si="3"/>
        <v>0.3</v>
      </c>
      <c r="E34" s="91">
        <f t="shared" si="3"/>
        <v>0.3</v>
      </c>
      <c r="F34" s="91">
        <f t="shared" si="3"/>
        <v>0.3</v>
      </c>
      <c r="G34" s="91">
        <f t="shared" si="3"/>
        <v>0.3</v>
      </c>
      <c r="H34" s="91">
        <f t="shared" si="3"/>
        <v>0.3</v>
      </c>
      <c r="I34" s="91">
        <f t="shared" si="3"/>
        <v>0.3</v>
      </c>
      <c r="J34" s="91">
        <f t="shared" si="3"/>
        <v>0.3</v>
      </c>
      <c r="K34" s="91">
        <f t="shared" si="3"/>
        <v>0.3</v>
      </c>
      <c r="L34" s="91">
        <f t="shared" si="3"/>
        <v>0.3</v>
      </c>
      <c r="M34" s="91">
        <f t="shared" si="3"/>
        <v>0.3</v>
      </c>
      <c r="N34" s="91">
        <f t="shared" si="3"/>
        <v>0.3</v>
      </c>
      <c r="O34" s="91">
        <f t="shared" si="3"/>
        <v>0.3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7002.8139999999994</v>
      </c>
      <c r="C2" s="78">
        <v>12000</v>
      </c>
      <c r="D2" s="78">
        <v>17800</v>
      </c>
      <c r="E2" s="78">
        <v>1112000</v>
      </c>
      <c r="F2" s="78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8182.587673328122</v>
      </c>
      <c r="I2" s="22">
        <f>G2-H2</f>
        <v>1890617.4123266719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7094.9679999999998</v>
      </c>
      <c r="C3" s="78">
        <v>13000</v>
      </c>
      <c r="D3" s="78">
        <v>18100</v>
      </c>
      <c r="E3" s="78">
        <v>1143000</v>
      </c>
      <c r="F3" s="78">
        <v>788000</v>
      </c>
      <c r="G3" s="22">
        <f t="shared" si="0"/>
        <v>1962100</v>
      </c>
      <c r="H3" s="22">
        <f t="shared" si="1"/>
        <v>8290.2669840234903</v>
      </c>
      <c r="I3" s="22">
        <f t="shared" ref="I3:I15" si="3">G3-H3</f>
        <v>1953809.7330159766</v>
      </c>
    </row>
    <row r="4" spans="1:9" ht="15.75" customHeight="1" x14ac:dyDescent="0.25">
      <c r="A4" s="7">
        <f t="shared" si="2"/>
        <v>2022</v>
      </c>
      <c r="B4" s="77">
        <v>7152.5429999999997</v>
      </c>
      <c r="C4" s="78">
        <v>13000</v>
      </c>
      <c r="D4" s="78">
        <v>19300</v>
      </c>
      <c r="E4" s="78">
        <v>1171000</v>
      </c>
      <c r="F4" s="78">
        <v>820000</v>
      </c>
      <c r="G4" s="22">
        <f t="shared" si="0"/>
        <v>2023300</v>
      </c>
      <c r="H4" s="22">
        <f t="shared" si="1"/>
        <v>8357.5417231914689</v>
      </c>
      <c r="I4" s="22">
        <f t="shared" si="3"/>
        <v>2014942.4582768085</v>
      </c>
    </row>
    <row r="5" spans="1:9" ht="15.75" customHeight="1" x14ac:dyDescent="0.25">
      <c r="A5" s="7">
        <f t="shared" si="2"/>
        <v>2023</v>
      </c>
      <c r="B5" s="77">
        <v>7238.8639999999996</v>
      </c>
      <c r="C5" s="78">
        <v>13000</v>
      </c>
      <c r="D5" s="78">
        <v>19600</v>
      </c>
      <c r="E5" s="78">
        <v>1200000</v>
      </c>
      <c r="F5" s="78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7">
        <f t="shared" si="2"/>
        <v>2024</v>
      </c>
      <c r="B6" s="77">
        <v>7322.1150000000007</v>
      </c>
      <c r="C6" s="78">
        <v>13000</v>
      </c>
      <c r="D6" s="78">
        <v>19900</v>
      </c>
      <c r="E6" s="78">
        <v>1227000</v>
      </c>
      <c r="F6" s="78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7">
        <f t="shared" si="2"/>
        <v>2025</v>
      </c>
      <c r="B7" s="77">
        <v>7402.2960000000003</v>
      </c>
      <c r="C7" s="78">
        <v>14000</v>
      </c>
      <c r="D7" s="78">
        <v>21200</v>
      </c>
      <c r="E7" s="78">
        <v>1256000</v>
      </c>
      <c r="F7" s="78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7">
        <f t="shared" si="2"/>
        <v>2026</v>
      </c>
      <c r="B8" s="77">
        <v>7485.6314000000002</v>
      </c>
      <c r="C8" s="78">
        <v>14000</v>
      </c>
      <c r="D8" s="78">
        <v>21600</v>
      </c>
      <c r="E8" s="78">
        <v>1284000</v>
      </c>
      <c r="F8" s="78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7">
        <f t="shared" si="2"/>
        <v>2027</v>
      </c>
      <c r="B9" s="77">
        <v>7596.1732000000002</v>
      </c>
      <c r="C9" s="78">
        <v>14000</v>
      </c>
      <c r="D9" s="78">
        <v>22000</v>
      </c>
      <c r="E9" s="78">
        <v>1313000</v>
      </c>
      <c r="F9" s="78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7">
        <f t="shared" si="2"/>
        <v>2028</v>
      </c>
      <c r="B10" s="77">
        <v>7673.5907999999999</v>
      </c>
      <c r="C10" s="78">
        <v>14000</v>
      </c>
      <c r="D10" s="78">
        <v>23000</v>
      </c>
      <c r="E10" s="78">
        <v>1343000</v>
      </c>
      <c r="F10" s="78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7">
        <f t="shared" si="2"/>
        <v>2029</v>
      </c>
      <c r="B11" s="77">
        <v>7748.1903999999995</v>
      </c>
      <c r="C11" s="78">
        <v>14000</v>
      </c>
      <c r="D11" s="78">
        <v>24000</v>
      </c>
      <c r="E11" s="78">
        <v>1375000</v>
      </c>
      <c r="F11" s="78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7">
        <f t="shared" si="2"/>
        <v>2030</v>
      </c>
      <c r="B12" s="77">
        <v>7819.9719999999998</v>
      </c>
      <c r="C12" s="78">
        <v>15000</v>
      </c>
      <c r="D12" s="78">
        <v>24000</v>
      </c>
      <c r="E12" s="78">
        <v>1406000</v>
      </c>
      <c r="F12" s="78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7" t="str">
        <f t="shared" si="2"/>
        <v/>
      </c>
      <c r="B13" s="77">
        <v>12000</v>
      </c>
      <c r="C13" s="78">
        <v>17300</v>
      </c>
      <c r="D13" s="78">
        <v>1083000</v>
      </c>
      <c r="E13" s="78">
        <v>727000</v>
      </c>
      <c r="F13" s="78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2.2768044000000001E-2</v>
      </c>
    </row>
    <row r="4" spans="1:8" ht="15.75" customHeight="1" x14ac:dyDescent="0.25">
      <c r="B4" s="24" t="s">
        <v>7</v>
      </c>
      <c r="C4" s="79">
        <v>0.26062600565068711</v>
      </c>
    </row>
    <row r="5" spans="1:8" ht="15.75" customHeight="1" x14ac:dyDescent="0.25">
      <c r="B5" s="24" t="s">
        <v>8</v>
      </c>
      <c r="C5" s="79">
        <v>0.11356435898079638</v>
      </c>
    </row>
    <row r="6" spans="1:8" ht="15.75" customHeight="1" x14ac:dyDescent="0.25">
      <c r="B6" s="24" t="s">
        <v>10</v>
      </c>
      <c r="C6" s="79">
        <v>0.14300534949661031</v>
      </c>
    </row>
    <row r="7" spans="1:8" ht="15.75" customHeight="1" x14ac:dyDescent="0.25">
      <c r="B7" s="24" t="s">
        <v>13</v>
      </c>
      <c r="C7" s="79">
        <v>0.15356794919526201</v>
      </c>
    </row>
    <row r="8" spans="1:8" ht="15.75" customHeight="1" x14ac:dyDescent="0.25">
      <c r="B8" s="24" t="s">
        <v>14</v>
      </c>
      <c r="C8" s="79">
        <v>1.060774443247773E-2</v>
      </c>
    </row>
    <row r="9" spans="1:8" ht="15.75" customHeight="1" x14ac:dyDescent="0.25">
      <c r="B9" s="24" t="s">
        <v>27</v>
      </c>
      <c r="C9" s="79">
        <v>0.12356883440320587</v>
      </c>
    </row>
    <row r="10" spans="1:8" ht="15.75" customHeight="1" x14ac:dyDescent="0.25">
      <c r="B10" s="24" t="s">
        <v>15</v>
      </c>
      <c r="C10" s="79">
        <v>0.17229171384096065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9.4902690013791396E-2</v>
      </c>
      <c r="D14" s="79">
        <v>9.4902690013791396E-2</v>
      </c>
      <c r="E14" s="79">
        <v>6.5883746598516896E-2</v>
      </c>
      <c r="F14" s="79">
        <v>6.5883746598516896E-2</v>
      </c>
    </row>
    <row r="15" spans="1:8" ht="15.75" customHeight="1" x14ac:dyDescent="0.25">
      <c r="B15" s="24" t="s">
        <v>16</v>
      </c>
      <c r="C15" s="79">
        <v>0.20822006547444299</v>
      </c>
      <c r="D15" s="79">
        <v>0.20822006547444299</v>
      </c>
      <c r="E15" s="79">
        <v>9.2566396696568895E-2</v>
      </c>
      <c r="F15" s="79">
        <v>9.2566396696568895E-2</v>
      </c>
    </row>
    <row r="16" spans="1:8" ht="15.75" customHeight="1" x14ac:dyDescent="0.25">
      <c r="B16" s="24" t="s">
        <v>17</v>
      </c>
      <c r="C16" s="79">
        <v>2.10313459523741E-2</v>
      </c>
      <c r="D16" s="79">
        <v>2.10313459523741E-2</v>
      </c>
      <c r="E16" s="79">
        <v>9.7234716652015198E-3</v>
      </c>
      <c r="F16" s="79">
        <v>9.7234716652015198E-3</v>
      </c>
    </row>
    <row r="17" spans="1:8" ht="15.75" customHeight="1" x14ac:dyDescent="0.25">
      <c r="B17" s="24" t="s">
        <v>18</v>
      </c>
      <c r="C17" s="79">
        <v>3.12134360258896E-3</v>
      </c>
      <c r="D17" s="79">
        <v>3.12134360258896E-3</v>
      </c>
      <c r="E17" s="79">
        <v>1.32355557887021E-2</v>
      </c>
      <c r="F17" s="79">
        <v>1.32355557887021E-2</v>
      </c>
    </row>
    <row r="18" spans="1:8" ht="15.75" customHeight="1" x14ac:dyDescent="0.25">
      <c r="B18" s="24" t="s">
        <v>19</v>
      </c>
      <c r="C18" s="79">
        <v>4.7150602873800599E-3</v>
      </c>
      <c r="D18" s="79">
        <v>4.7150602873800599E-3</v>
      </c>
      <c r="E18" s="79">
        <v>2.70467570402735E-3</v>
      </c>
      <c r="F18" s="79">
        <v>2.70467570402735E-3</v>
      </c>
    </row>
    <row r="19" spans="1:8" ht="15.75" customHeight="1" x14ac:dyDescent="0.25">
      <c r="B19" s="24" t="s">
        <v>20</v>
      </c>
      <c r="C19" s="79">
        <v>3.2142558752274501E-2</v>
      </c>
      <c r="D19" s="79">
        <v>3.2142558752274501E-2</v>
      </c>
      <c r="E19" s="79">
        <v>5.60726435960874E-2</v>
      </c>
      <c r="F19" s="79">
        <v>5.60726435960874E-2</v>
      </c>
    </row>
    <row r="20" spans="1:8" ht="15.75" customHeight="1" x14ac:dyDescent="0.25">
      <c r="B20" s="24" t="s">
        <v>21</v>
      </c>
      <c r="C20" s="79">
        <v>3.3008610448174499E-5</v>
      </c>
      <c r="D20" s="79">
        <v>3.3008610448174499E-5</v>
      </c>
      <c r="E20" s="79">
        <v>2.5262673817956298E-4</v>
      </c>
      <c r="F20" s="79">
        <v>2.5262673817956298E-4</v>
      </c>
    </row>
    <row r="21" spans="1:8" ht="15.75" customHeight="1" x14ac:dyDescent="0.25">
      <c r="B21" s="24" t="s">
        <v>22</v>
      </c>
      <c r="C21" s="79">
        <v>6.6348140129213903E-2</v>
      </c>
      <c r="D21" s="79">
        <v>6.6348140129213903E-2</v>
      </c>
      <c r="E21" s="79">
        <v>0.12397713881736599</v>
      </c>
      <c r="F21" s="79">
        <v>0.12397713881736599</v>
      </c>
    </row>
    <row r="22" spans="1:8" ht="15.75" customHeight="1" x14ac:dyDescent="0.25">
      <c r="B22" s="24" t="s">
        <v>23</v>
      </c>
      <c r="C22" s="79">
        <v>0.56948578717748588</v>
      </c>
      <c r="D22" s="79">
        <v>0.56948578717748588</v>
      </c>
      <c r="E22" s="79">
        <v>0.63558374439535026</v>
      </c>
      <c r="F22" s="79">
        <v>0.63558374439535026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</v>
      </c>
    </row>
    <row r="29" spans="1:8" ht="15.75" customHeight="1" x14ac:dyDescent="0.25">
      <c r="B29" s="24" t="s">
        <v>41</v>
      </c>
      <c r="C29" s="79">
        <v>0.16980000000000001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0.1114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0.25919999999776483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0.73633604761020877</v>
      </c>
      <c r="D2" s="80">
        <v>0.73633604761020877</v>
      </c>
      <c r="E2" s="80">
        <v>0.59288614847851329</v>
      </c>
      <c r="F2" s="80">
        <v>0.50478942558569673</v>
      </c>
      <c r="G2" s="80">
        <v>0.49839993836974106</v>
      </c>
    </row>
    <row r="3" spans="1:15" ht="15.75" customHeight="1" x14ac:dyDescent="0.25">
      <c r="A3" s="5"/>
      <c r="B3" s="11" t="s">
        <v>118</v>
      </c>
      <c r="C3" s="80">
        <v>0.13553438238979118</v>
      </c>
      <c r="D3" s="80">
        <v>0.13553438238979118</v>
      </c>
      <c r="E3" s="80">
        <v>0.26075093152148671</v>
      </c>
      <c r="F3" s="80">
        <v>0.30587240441430336</v>
      </c>
      <c r="G3" s="80">
        <v>0.32460917829692554</v>
      </c>
    </row>
    <row r="4" spans="1:15" ht="15.75" customHeight="1" x14ac:dyDescent="0.25">
      <c r="A4" s="5"/>
      <c r="B4" s="11" t="s">
        <v>116</v>
      </c>
      <c r="C4" s="81">
        <v>4.5519715657894741E-2</v>
      </c>
      <c r="D4" s="81">
        <v>4.5519715657894741E-2</v>
      </c>
      <c r="E4" s="81">
        <v>6.2394597398843933E-2</v>
      </c>
      <c r="F4" s="81">
        <v>0.10187216755434783</v>
      </c>
      <c r="G4" s="81">
        <v>0.12435873960350391</v>
      </c>
    </row>
    <row r="5" spans="1:15" ht="15.75" customHeight="1" x14ac:dyDescent="0.25">
      <c r="A5" s="5"/>
      <c r="B5" s="11" t="s">
        <v>119</v>
      </c>
      <c r="C5" s="81">
        <v>8.2609854342105257E-2</v>
      </c>
      <c r="D5" s="81">
        <v>8.2609854342105257E-2</v>
      </c>
      <c r="E5" s="81">
        <v>8.3968322601156081E-2</v>
      </c>
      <c r="F5" s="81">
        <v>8.7466002445652197E-2</v>
      </c>
      <c r="G5" s="81">
        <v>5.2632143729829398E-2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0.84902952273404264</v>
      </c>
      <c r="D8" s="80">
        <v>0.84902952273404264</v>
      </c>
      <c r="E8" s="80">
        <v>0.65879254837471779</v>
      </c>
      <c r="F8" s="80">
        <v>0.78922961997046404</v>
      </c>
      <c r="G8" s="80">
        <v>0.85409400504166666</v>
      </c>
    </row>
    <row r="9" spans="1:15" ht="15.75" customHeight="1" x14ac:dyDescent="0.25">
      <c r="B9" s="7" t="s">
        <v>121</v>
      </c>
      <c r="C9" s="80">
        <v>9.5453023265957462E-2</v>
      </c>
      <c r="D9" s="80">
        <v>9.5453023265957462E-2</v>
      </c>
      <c r="E9" s="80">
        <v>0.2282746216252822</v>
      </c>
      <c r="F9" s="80">
        <v>0.16024966902953588</v>
      </c>
      <c r="G9" s="80">
        <v>0.12201342929166666</v>
      </c>
    </row>
    <row r="10" spans="1:15" ht="15.75" customHeight="1" x14ac:dyDescent="0.25">
      <c r="B10" s="7" t="s">
        <v>122</v>
      </c>
      <c r="C10" s="81">
        <v>3.2914478999999996E-2</v>
      </c>
      <c r="D10" s="81">
        <v>3.2914478999999996E-2</v>
      </c>
      <c r="E10" s="81">
        <v>0.10701291460000001</v>
      </c>
      <c r="F10" s="81">
        <v>3.7876908000000001E-2</v>
      </c>
      <c r="G10" s="81">
        <v>1.9632120733333331E-2</v>
      </c>
    </row>
    <row r="11" spans="1:15" ht="15.75" customHeight="1" x14ac:dyDescent="0.25">
      <c r="B11" s="7" t="s">
        <v>123</v>
      </c>
      <c r="C11" s="81">
        <v>2.2602975000000001E-2</v>
      </c>
      <c r="D11" s="81">
        <v>2.2602975000000001E-2</v>
      </c>
      <c r="E11" s="81">
        <v>5.9199153999999997E-3</v>
      </c>
      <c r="F11" s="81">
        <v>1.2643803E-2</v>
      </c>
      <c r="G11" s="81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0.73811573149999998</v>
      </c>
      <c r="D14" s="82">
        <v>0.73101439726399997</v>
      </c>
      <c r="E14" s="82">
        <v>0.73101439726399997</v>
      </c>
      <c r="F14" s="82">
        <v>0.46123497697700006</v>
      </c>
      <c r="G14" s="82">
        <v>0.46123497697700006</v>
      </c>
      <c r="H14" s="83">
        <v>0.47600000000000003</v>
      </c>
      <c r="I14" s="83">
        <v>0.66545707656612518</v>
      </c>
      <c r="J14" s="83">
        <v>0.57353596287703001</v>
      </c>
      <c r="K14" s="83">
        <v>0.52433874709976791</v>
      </c>
      <c r="L14" s="83">
        <v>0.40244665967799997</v>
      </c>
      <c r="M14" s="83">
        <v>0.26449978615000003</v>
      </c>
      <c r="N14" s="83">
        <v>0.23725458160799998</v>
      </c>
      <c r="O14" s="83">
        <v>0.31859565538400003</v>
      </c>
    </row>
    <row r="15" spans="1:15" ht="15.75" customHeight="1" x14ac:dyDescent="0.25">
      <c r="B15" s="16" t="s">
        <v>68</v>
      </c>
      <c r="C15" s="80">
        <f>iron_deficiency_anaemia*C14</f>
        <v>0.34921359797549661</v>
      </c>
      <c r="D15" s="80">
        <f t="shared" ref="D15:O15" si="0">iron_deficiency_anaemia*D14</f>
        <v>0.34585385048177969</v>
      </c>
      <c r="E15" s="80">
        <f t="shared" si="0"/>
        <v>0.34585385048177969</v>
      </c>
      <c r="F15" s="80">
        <f t="shared" si="0"/>
        <v>0.21821716967738619</v>
      </c>
      <c r="G15" s="80">
        <f t="shared" si="0"/>
        <v>0.21821716967738619</v>
      </c>
      <c r="H15" s="80">
        <f t="shared" si="0"/>
        <v>0.22520272301815369</v>
      </c>
      <c r="I15" s="80">
        <f t="shared" si="0"/>
        <v>0.31483770103863734</v>
      </c>
      <c r="J15" s="80">
        <f t="shared" si="0"/>
        <v>0.27134844661501228</v>
      </c>
      <c r="K15" s="80">
        <f t="shared" si="0"/>
        <v>0.2480725076277201</v>
      </c>
      <c r="L15" s="80">
        <f t="shared" si="0"/>
        <v>0.19040353703581048</v>
      </c>
      <c r="M15" s="80">
        <f t="shared" si="0"/>
        <v>0.12513880688802381</v>
      </c>
      <c r="N15" s="80">
        <f t="shared" si="0"/>
        <v>0.11224869291313939</v>
      </c>
      <c r="O15" s="80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0.52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1.8000000000000002E-2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0.22699999999999998</v>
      </c>
      <c r="D4" s="81">
        <v>0.22699999999999998</v>
      </c>
      <c r="E4" s="81">
        <v>0.747</v>
      </c>
      <c r="F4" s="81">
        <v>0.87450000000000006</v>
      </c>
      <c r="G4" s="81">
        <v>0</v>
      </c>
    </row>
    <row r="5" spans="1:7" x14ac:dyDescent="0.25">
      <c r="B5" s="43" t="s">
        <v>169</v>
      </c>
      <c r="C5" s="80">
        <f>1-SUM(C2:C4)</f>
        <v>0.23499999999999999</v>
      </c>
      <c r="D5" s="80">
        <f>1-SUM(D2:D4)</f>
        <v>0.13300000000000001</v>
      </c>
      <c r="E5" s="80">
        <f>1-SUM(E2:E4)</f>
        <v>0.253</v>
      </c>
      <c r="F5" s="80">
        <f>1-SUM(F2:F4)</f>
        <v>0.12549999999999994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0.15594</v>
      </c>
      <c r="D2" s="143">
        <v>0.14906</v>
      </c>
      <c r="E2" s="143">
        <v>0.14257</v>
      </c>
      <c r="F2" s="143">
        <v>0.13634000000000002</v>
      </c>
      <c r="G2" s="143">
        <v>0.13037000000000001</v>
      </c>
      <c r="H2" s="143">
        <v>0.12465</v>
      </c>
      <c r="I2" s="143">
        <v>0.11917</v>
      </c>
      <c r="J2" s="143">
        <v>0.11394</v>
      </c>
      <c r="K2" s="143">
        <v>0.10893000000000001</v>
      </c>
      <c r="L2" s="143">
        <v>0.10414</v>
      </c>
      <c r="M2" s="143">
        <v>9.9559999999999996E-2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5.0979999999999998E-2</v>
      </c>
      <c r="D4" s="143">
        <v>4.9569999999999996E-2</v>
      </c>
      <c r="E4" s="143">
        <v>4.7939999999999997E-2</v>
      </c>
      <c r="F4" s="143">
        <v>4.6359999999999998E-2</v>
      </c>
      <c r="G4" s="143">
        <v>4.4850000000000001E-2</v>
      </c>
      <c r="H4" s="143">
        <v>4.3390000000000005E-2</v>
      </c>
      <c r="I4" s="143">
        <v>4.199E-2</v>
      </c>
      <c r="J4" s="143">
        <v>4.0640000000000003E-2</v>
      </c>
      <c r="K4" s="143">
        <v>3.934E-2</v>
      </c>
      <c r="L4" s="143">
        <v>3.8079999999999996E-2</v>
      </c>
      <c r="M4" s="143">
        <v>3.687E-2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0.47600000000000003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0.40244665967799997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0.87450000000000006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25.923999999999999</v>
      </c>
      <c r="D13" s="142">
        <v>24.954000000000001</v>
      </c>
      <c r="E13" s="142">
        <v>24.029</v>
      </c>
      <c r="F13" s="142">
        <v>23.16</v>
      </c>
      <c r="G13" s="142">
        <v>22.346</v>
      </c>
      <c r="H13" s="142">
        <v>21.579000000000001</v>
      </c>
      <c r="I13" s="142">
        <v>20.853000000000002</v>
      </c>
      <c r="J13" s="142">
        <v>20.167999999999999</v>
      </c>
      <c r="K13" s="142">
        <v>19.527000000000001</v>
      </c>
      <c r="L13" s="142">
        <v>18.907</v>
      </c>
      <c r="M13" s="142">
        <v>18.315999999999999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1.56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42.533893708163482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44.807550932125316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171.46801836850591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0.88653988856092558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1.2513893582737612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1.2513893582737612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1.2513893582737612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1.2513893582737612</v>
      </c>
      <c r="E13" s="86" t="s">
        <v>202</v>
      </c>
    </row>
    <row r="14" spans="1:5" ht="15.75" customHeight="1" x14ac:dyDescent="0.25">
      <c r="A14" s="11" t="s">
        <v>187</v>
      </c>
      <c r="B14" s="85">
        <v>0.53500000000000003</v>
      </c>
      <c r="C14" s="85">
        <v>0.95</v>
      </c>
      <c r="D14" s="148">
        <v>14.332612801245677</v>
      </c>
      <c r="E14" s="86" t="s">
        <v>202</v>
      </c>
    </row>
    <row r="15" spans="1:5" ht="15.75" customHeight="1" x14ac:dyDescent="0.25">
      <c r="A15" s="11" t="s">
        <v>209</v>
      </c>
      <c r="B15" s="85">
        <v>0.53500000000000003</v>
      </c>
      <c r="C15" s="85">
        <v>0.95</v>
      </c>
      <c r="D15" s="148">
        <v>14.332612801245677</v>
      </c>
      <c r="E15" s="86" t="s">
        <v>202</v>
      </c>
    </row>
    <row r="16" spans="1:5" ht="15.75" customHeight="1" x14ac:dyDescent="0.25">
      <c r="A16" s="52" t="s">
        <v>57</v>
      </c>
      <c r="B16" s="85">
        <v>0.56899999999999995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0.38901621782286311</v>
      </c>
      <c r="E17" s="86" t="s">
        <v>202</v>
      </c>
    </row>
    <row r="18" spans="1:5" ht="16.05" customHeight="1" x14ac:dyDescent="0.25">
      <c r="A18" s="52" t="s">
        <v>173</v>
      </c>
      <c r="B18" s="85">
        <v>0.47399999999999998</v>
      </c>
      <c r="C18" s="85">
        <v>0.95</v>
      </c>
      <c r="D18" s="148">
        <v>4.0260706086583395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8.8560391003737333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24.509852846612429</v>
      </c>
      <c r="E22" s="86" t="s">
        <v>202</v>
      </c>
    </row>
    <row r="23" spans="1:5" ht="15.75" customHeight="1" x14ac:dyDescent="0.25">
      <c r="A23" s="52" t="s">
        <v>34</v>
      </c>
      <c r="B23" s="85">
        <v>0.96700000000000008</v>
      </c>
      <c r="C23" s="85">
        <v>0.95</v>
      </c>
      <c r="D23" s="148">
        <v>4.7482493984987979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20.698417778852551</v>
      </c>
      <c r="E24" s="86" t="s">
        <v>202</v>
      </c>
    </row>
    <row r="25" spans="1:5" ht="15.75" customHeight="1" x14ac:dyDescent="0.25">
      <c r="A25" s="52" t="s">
        <v>87</v>
      </c>
      <c r="B25" s="85">
        <v>0.623</v>
      </c>
      <c r="C25" s="85">
        <v>0.95</v>
      </c>
      <c r="D25" s="148">
        <v>20.622427159550973</v>
      </c>
      <c r="E25" s="86" t="s">
        <v>202</v>
      </c>
    </row>
    <row r="26" spans="1:5" ht="15.75" customHeight="1" x14ac:dyDescent="0.25">
      <c r="A26" s="52" t="s">
        <v>137</v>
      </c>
      <c r="B26" s="85">
        <v>0.53500000000000003</v>
      </c>
      <c r="C26" s="85">
        <v>0.95</v>
      </c>
      <c r="D26" s="148">
        <v>4.9598925362368167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4.9541071987995853</v>
      </c>
      <c r="E27" s="86" t="s">
        <v>202</v>
      </c>
    </row>
    <row r="28" spans="1:5" ht="15.75" customHeight="1" x14ac:dyDescent="0.25">
      <c r="A28" s="52" t="s">
        <v>84</v>
      </c>
      <c r="B28" s="85">
        <v>0.49</v>
      </c>
      <c r="C28" s="85">
        <v>0.95</v>
      </c>
      <c r="D28" s="148">
        <v>0.72822330893726483</v>
      </c>
      <c r="E28" s="86" t="s">
        <v>202</v>
      </c>
    </row>
    <row r="29" spans="1:5" ht="15.75" customHeight="1" x14ac:dyDescent="0.25">
      <c r="A29" s="52" t="s">
        <v>58</v>
      </c>
      <c r="B29" s="85">
        <v>0.47399999999999998</v>
      </c>
      <c r="C29" s="85">
        <v>0.95</v>
      </c>
      <c r="D29" s="148">
        <v>78.281838017014053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174.41739405435146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174.41739405435146</v>
      </c>
      <c r="E31" s="86" t="s">
        <v>202</v>
      </c>
    </row>
    <row r="32" spans="1:5" ht="15.45" customHeight="1" x14ac:dyDescent="0.25">
      <c r="A32" s="52" t="s">
        <v>28</v>
      </c>
      <c r="B32" s="85">
        <v>0.53549999999999998</v>
      </c>
      <c r="C32" s="85">
        <v>0.95</v>
      </c>
      <c r="D32" s="148">
        <v>0.79117266352621562</v>
      </c>
      <c r="E32" s="86" t="s">
        <v>202</v>
      </c>
    </row>
    <row r="33" spans="1:6" ht="15.75" customHeight="1" x14ac:dyDescent="0.25">
      <c r="A33" s="52" t="s">
        <v>83</v>
      </c>
      <c r="B33" s="85">
        <v>0.40600000000000003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0.28899999999999998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0.34700000000000003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0.97099999999999997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0.33100000000000002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2.0028626264906864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0.81510928415963402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2020-07-16T02:41:11Z</dcterms:modified>
</cp:coreProperties>
</file>