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xr:revisionPtr revIDLastSave="0" documentId="13_ncr:1_{856F12A4-0516-0343-960D-6EC302736A48}" xr6:coauthVersionLast="28" xr6:coauthVersionMax="28" xr10:uidLastSave="{00000000-0000-0000-0000-000000000000}"/>
  <bookViews>
    <workbookView xWindow="-38340" yWindow="-21140" windowWidth="33240" windowHeight="21120" tabRatio="500" firstSheet="7" activeTab="16" xr2:uid="{00000000-000D-0000-FFFF-FFFF00000000}"/>
  </bookViews>
  <sheets>
    <sheet name="Baseline year demographics" sheetId="1" r:id="rId1"/>
    <sheet name="Demographic projections" sheetId="2" r:id="rId2"/>
    <sheet name="Annual prevalence" sheetId="53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annual scale-up" sheetId="51" r:id="rId28"/>
    <sheet name="Programs annual spending" sheetId="52" r:id="rId29"/>
    <sheet name="Reference programs" sheetId="48" r:id="rId30"/>
    <sheet name="Programs cost and coverage" sheetId="20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K26" i="53" l="1"/>
  <c r="K25" i="53"/>
  <c r="K24" i="53"/>
  <c r="K23" i="53"/>
  <c r="K22" i="53"/>
  <c r="K21" i="53"/>
  <c r="K20" i="53"/>
  <c r="K19" i="53"/>
  <c r="K18" i="53"/>
  <c r="K17" i="53"/>
  <c r="K16" i="53"/>
  <c r="K15" i="53"/>
  <c r="K14" i="53"/>
  <c r="K12" i="53"/>
  <c r="K11" i="53"/>
  <c r="K10" i="53"/>
  <c r="K9" i="53"/>
  <c r="K8" i="53"/>
  <c r="D2" i="53"/>
  <c r="E2" i="53"/>
  <c r="F2" i="53"/>
  <c r="G2" i="53"/>
  <c r="H2" i="53"/>
  <c r="I2" i="53"/>
  <c r="J2" i="53"/>
  <c r="K2" i="53"/>
  <c r="C2" i="53"/>
  <c r="K6" i="53"/>
  <c r="J6" i="53"/>
  <c r="I6" i="53"/>
  <c r="H6" i="53"/>
  <c r="G6" i="53"/>
  <c r="F6" i="53"/>
  <c r="E6" i="53"/>
  <c r="D6" i="53"/>
  <c r="C6" i="53"/>
  <c r="K5" i="53"/>
  <c r="J5" i="53"/>
  <c r="I5" i="53"/>
  <c r="H5" i="53"/>
  <c r="G5" i="53"/>
  <c r="F5" i="53"/>
  <c r="E5" i="53"/>
  <c r="D5" i="53"/>
  <c r="C5" i="53"/>
  <c r="K4" i="53"/>
  <c r="J4" i="53"/>
  <c r="I4" i="53"/>
  <c r="H4" i="53"/>
  <c r="G4" i="53"/>
  <c r="F4" i="53"/>
  <c r="E4" i="53"/>
  <c r="D4" i="53"/>
  <c r="C4" i="53"/>
  <c r="K3" i="53"/>
  <c r="J3" i="53"/>
  <c r="I3" i="53"/>
  <c r="H3" i="53"/>
  <c r="G3" i="53"/>
  <c r="F3" i="53"/>
  <c r="E3" i="53"/>
  <c r="D3" i="53"/>
  <c r="C3" i="53"/>
  <c r="O37" i="21" l="1"/>
  <c r="N37" i="21"/>
  <c r="M37" i="21"/>
  <c r="L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G49" i="32" l="1"/>
  <c r="G48" i="32"/>
  <c r="F46" i="32"/>
  <c r="F45" i="32"/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1" i="51" l="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  <author>Sam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3" shapeId="0" xr:uid="{557A9EDC-7CFB-DA48-ACF9-EAF0009123F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0" shapeId="0" xr:uid="{36FC6408-48FE-5A4C-9178-4092A7DCD77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had 1.11 (0.9 for us), but removed impact due to very large impact.</t>
        </r>
      </text>
    </comment>
    <comment ref="G12" authorId="0" shapeId="0" xr:uid="{7B934EA5-0633-3545-AEF5-42EABBEC9F3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LiST had 1.11 (0.9 for us), but removed impact due to very large impact.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sharedStrings.xml><?xml version="1.0" encoding="utf-8"?>
<sst xmlns="http://schemas.openxmlformats.org/spreadsheetml/2006/main" count="1269" uniqueCount="270">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</sst>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0" fillId="12" borderId="0" xfId="0" applyFont="1" applyFill="1" applyBorder="1" applyAlignment="1"/>
    <xf numFmtId="0" fontId="0" fillId="13" borderId="0" xfId="0" applyFont="1" applyFill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C6" sqref="C6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95</v>
      </c>
      <c r="B1" s="9" t="s">
        <v>57</v>
      </c>
      <c r="C1" s="9" t="s">
        <v>96</v>
      </c>
    </row>
    <row r="2" spans="1:3" ht="16" customHeight="1" x14ac:dyDescent="0.15">
      <c r="A2" s="1" t="s">
        <v>58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102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65</v>
      </c>
      <c r="C7" s="18">
        <v>0.35199999999999998</v>
      </c>
    </row>
    <row r="8" spans="1:3" ht="15.75" customHeight="1" x14ac:dyDescent="0.15">
      <c r="B8" s="4" t="s">
        <v>64</v>
      </c>
      <c r="C8" s="16">
        <v>0.36</v>
      </c>
    </row>
    <row r="9" spans="1:3" ht="15.75" customHeight="1" x14ac:dyDescent="0.15">
      <c r="B9" s="29" t="s">
        <v>66</v>
      </c>
      <c r="C9" s="18">
        <v>0.1</v>
      </c>
    </row>
    <row r="10" spans="1:3" ht="15.75" customHeight="1" x14ac:dyDescent="0.15">
      <c r="B10" s="4" t="s">
        <v>173</v>
      </c>
      <c r="C10" s="62">
        <v>0.5</v>
      </c>
    </row>
    <row r="11" spans="1:3" ht="15.75" customHeight="1" x14ac:dyDescent="0.15">
      <c r="B11" s="4" t="s">
        <v>174</v>
      </c>
      <c r="C11" s="62">
        <v>0.3</v>
      </c>
    </row>
    <row r="12" spans="1:3" ht="15.75" customHeight="1" x14ac:dyDescent="0.15">
      <c r="B12" s="4" t="s">
        <v>175</v>
      </c>
      <c r="C12" s="62">
        <v>0.1</v>
      </c>
    </row>
    <row r="13" spans="1:3" ht="13" x14ac:dyDescent="0.15">
      <c r="B13" t="s">
        <v>216</v>
      </c>
      <c r="C13" s="45">
        <v>0.9</v>
      </c>
    </row>
    <row r="14" spans="1:3" ht="13" x14ac:dyDescent="0.15">
      <c r="B14" t="s">
        <v>217</v>
      </c>
      <c r="C14" s="45">
        <v>0.1</v>
      </c>
    </row>
    <row r="15" spans="1:3" ht="13" x14ac:dyDescent="0.15">
      <c r="B15" s="4" t="s">
        <v>222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105</v>
      </c>
      <c r="B18" t="s">
        <v>184</v>
      </c>
      <c r="C18" s="18">
        <f>176/100</f>
        <v>1.76</v>
      </c>
    </row>
    <row r="19" spans="1:3" ht="15.75" customHeight="1" x14ac:dyDescent="0.15">
      <c r="B19" t="s">
        <v>103</v>
      </c>
      <c r="C19" s="18">
        <v>0.13</v>
      </c>
    </row>
    <row r="20" spans="1:3" ht="15.75" customHeight="1" x14ac:dyDescent="0.15">
      <c r="B20" t="s">
        <v>104</v>
      </c>
      <c r="C20" s="18">
        <v>25.36</v>
      </c>
    </row>
    <row r="21" spans="1:3" ht="15.75" customHeight="1" x14ac:dyDescent="0.15">
      <c r="B21" t="s">
        <v>185</v>
      </c>
      <c r="C21" s="18">
        <v>25.4</v>
      </c>
    </row>
    <row r="22" spans="1:3" ht="15.75" customHeight="1" x14ac:dyDescent="0.15">
      <c r="B22" t="s">
        <v>186</v>
      </c>
      <c r="C22" s="18">
        <v>34.68</v>
      </c>
    </row>
    <row r="23" spans="1:3" ht="15.75" customHeight="1" x14ac:dyDescent="0.15">
      <c r="B23" t="s">
        <v>187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68</v>
      </c>
      <c r="B26" s="29" t="s">
        <v>70</v>
      </c>
      <c r="C26" s="33">
        <v>0.3</v>
      </c>
    </row>
    <row r="27" spans="1:3" ht="15.75" customHeight="1" x14ac:dyDescent="0.15">
      <c r="B27" s="29" t="s">
        <v>90</v>
      </c>
      <c r="C27" s="33">
        <v>0.8</v>
      </c>
    </row>
    <row r="28" spans="1:3" ht="15.75" customHeight="1" x14ac:dyDescent="0.15">
      <c r="B28" s="29" t="s">
        <v>91</v>
      </c>
      <c r="C28" s="33">
        <v>0.12</v>
      </c>
    </row>
    <row r="29" spans="1:3" ht="15.75" customHeight="1" x14ac:dyDescent="0.15">
      <c r="B29" s="29" t="s">
        <v>92</v>
      </c>
      <c r="C29" s="33">
        <v>0.05</v>
      </c>
    </row>
    <row r="30" spans="1:3" ht="15.75" customHeight="1" x14ac:dyDescent="0.15">
      <c r="B30" s="29" t="s">
        <v>69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101</v>
      </c>
      <c r="B33" s="81" t="s">
        <v>107</v>
      </c>
      <c r="C33" s="38">
        <v>8634000</v>
      </c>
      <c r="D33" s="88"/>
      <c r="E33" s="87"/>
    </row>
    <row r="34" spans="1:5" ht="15" customHeight="1" x14ac:dyDescent="0.2">
      <c r="B34" s="81" t="s">
        <v>108</v>
      </c>
      <c r="C34" s="38">
        <v>13550000</v>
      </c>
      <c r="D34" s="88"/>
      <c r="E34" s="88"/>
    </row>
    <row r="35" spans="1:5" ht="15.75" customHeight="1" x14ac:dyDescent="0.2">
      <c r="B35" s="81" t="s">
        <v>109</v>
      </c>
      <c r="C35" s="89">
        <v>12394000</v>
      </c>
      <c r="D35" s="88"/>
    </row>
    <row r="36" spans="1:5" ht="15.75" customHeight="1" x14ac:dyDescent="0.2">
      <c r="B36" s="81" t="s">
        <v>110</v>
      </c>
      <c r="C36" s="38">
        <v>9148000</v>
      </c>
      <c r="D36" s="51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205</v>
      </c>
      <c r="B39" s="81" t="s">
        <v>107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108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109</v>
      </c>
      <c r="C41" s="38">
        <f t="shared" si="0"/>
        <v>11797902.113393042</v>
      </c>
      <c r="D41" s="88"/>
    </row>
    <row r="42" spans="1:5" ht="15.75" customHeight="1" x14ac:dyDescent="0.2">
      <c r="B42" s="81" t="s">
        <v>110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204</v>
      </c>
      <c r="B45" s="81" t="s">
        <v>111</v>
      </c>
      <c r="C45" s="32">
        <f>C51*$C$6</f>
        <v>1102416.4304987811</v>
      </c>
    </row>
    <row r="46" spans="1:5" ht="15.75" customHeight="1" x14ac:dyDescent="0.2">
      <c r="B46" s="81" t="s">
        <v>112</v>
      </c>
      <c r="C46" s="32">
        <f t="shared" ref="C46:C48" si="1">C52*$C$6</f>
        <v>1932662.074533775</v>
      </c>
    </row>
    <row r="47" spans="1:5" ht="15.75" customHeight="1" x14ac:dyDescent="0.2">
      <c r="B47" s="81" t="s">
        <v>113</v>
      </c>
      <c r="C47" s="32">
        <f t="shared" si="1"/>
        <v>596097.88660695858</v>
      </c>
    </row>
    <row r="48" spans="1:5" ht="15.75" customHeight="1" x14ac:dyDescent="0.2">
      <c r="B48" s="81" t="s">
        <v>114</v>
      </c>
      <c r="C48" s="32">
        <f t="shared" si="1"/>
        <v>46122.435348534098</v>
      </c>
    </row>
    <row r="51" spans="1:3" ht="15.75" customHeight="1" x14ac:dyDescent="0.2">
      <c r="A51" s="9" t="s">
        <v>99</v>
      </c>
      <c r="B51" s="81" t="s">
        <v>111</v>
      </c>
      <c r="C51" s="32">
        <v>0.29978973218277538</v>
      </c>
    </row>
    <row r="52" spans="1:3" ht="15.75" customHeight="1" x14ac:dyDescent="0.2">
      <c r="B52" s="81" t="s">
        <v>112</v>
      </c>
      <c r="C52" s="32">
        <v>0.52556568434139284</v>
      </c>
    </row>
    <row r="53" spans="1:3" ht="15.75" customHeight="1" x14ac:dyDescent="0.2">
      <c r="B53" s="81" t="s">
        <v>113</v>
      </c>
      <c r="C53" s="32">
        <v>0.16210210664201097</v>
      </c>
    </row>
    <row r="54" spans="1:3" ht="15.75" customHeight="1" x14ac:dyDescent="0.2">
      <c r="B54" s="81" t="s">
        <v>114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27" workbookViewId="0">
      <selection activeCell="C48" sqref="C48:C49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55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111</v>
      </c>
      <c r="J1" s="9" t="s">
        <v>112</v>
      </c>
      <c r="K1" s="9" t="s">
        <v>113</v>
      </c>
      <c r="L1" s="9" t="s">
        <v>114</v>
      </c>
      <c r="M1" s="9" t="s">
        <v>107</v>
      </c>
      <c r="N1" s="9" t="s">
        <v>108</v>
      </c>
      <c r="O1" s="9" t="s">
        <v>109</v>
      </c>
      <c r="P1" s="9" t="s">
        <v>110</v>
      </c>
    </row>
    <row r="2" spans="1:16" x14ac:dyDescent="0.15">
      <c r="A2" s="9" t="s">
        <v>13</v>
      </c>
      <c r="B2" t="s">
        <v>209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209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200</v>
      </c>
      <c r="B46" t="s">
        <v>209</v>
      </c>
      <c r="C46" s="4" t="s">
        <v>202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203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202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203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202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203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202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203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202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203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81</v>
      </c>
      <c r="C56" s="4" t="s">
        <v>202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203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202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203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202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213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209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210</v>
      </c>
      <c r="B94" s="10" t="s">
        <v>211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248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188</v>
      </c>
      <c r="B2" t="s">
        <v>61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215</v>
      </c>
      <c r="B4" s="4" t="s">
        <v>209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249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123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132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145</v>
      </c>
      <c r="B18" s="4" t="s">
        <v>209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146</v>
      </c>
      <c r="B20" s="4" t="s">
        <v>209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4" t="s">
        <v>214</v>
      </c>
      <c r="B22" t="s">
        <v>212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A22" sqref="A22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152</v>
      </c>
      <c r="B1" s="9" t="s">
        <v>155</v>
      </c>
      <c r="C1" s="9" t="s">
        <v>151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153</v>
      </c>
      <c r="B2" s="127" t="s">
        <v>72</v>
      </c>
      <c r="C2" t="s">
        <v>149</v>
      </c>
      <c r="D2" s="51">
        <v>1</v>
      </c>
      <c r="E2" s="51">
        <v>1</v>
      </c>
      <c r="F2" s="51">
        <v>1</v>
      </c>
      <c r="G2" s="51">
        <v>1</v>
      </c>
      <c r="H2" s="51">
        <v>1</v>
      </c>
    </row>
    <row r="3" spans="1:10" x14ac:dyDescent="0.15">
      <c r="B3" s="127"/>
      <c r="C3" t="s">
        <v>150</v>
      </c>
      <c r="D3" s="51">
        <v>1</v>
      </c>
      <c r="E3" s="51">
        <v>1</v>
      </c>
      <c r="F3" s="51">
        <v>1</v>
      </c>
      <c r="G3" s="51">
        <v>1</v>
      </c>
      <c r="H3" s="51">
        <v>1</v>
      </c>
      <c r="J3" s="51"/>
    </row>
    <row r="4" spans="1:10" x14ac:dyDescent="0.15">
      <c r="B4" s="127"/>
      <c r="C4" t="s">
        <v>160</v>
      </c>
      <c r="D4" s="51">
        <v>1</v>
      </c>
      <c r="E4" s="51">
        <v>1</v>
      </c>
      <c r="F4" s="51">
        <v>1</v>
      </c>
      <c r="G4" s="51">
        <v>1</v>
      </c>
      <c r="H4" s="51">
        <v>1</v>
      </c>
      <c r="J4" s="51"/>
    </row>
    <row r="5" spans="1:10" x14ac:dyDescent="0.15">
      <c r="B5" s="127" t="s">
        <v>6</v>
      </c>
      <c r="C5" t="s">
        <v>149</v>
      </c>
      <c r="D5" s="51">
        <v>5.16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7"/>
      <c r="C6" t="s">
        <v>150</v>
      </c>
      <c r="D6" s="51">
        <v>5.16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7"/>
      <c r="C7" t="s">
        <v>160</v>
      </c>
      <c r="D7" s="51">
        <v>1</v>
      </c>
      <c r="E7" s="51">
        <v>1</v>
      </c>
      <c r="F7" s="51">
        <v>1</v>
      </c>
      <c r="G7" s="51">
        <v>1</v>
      </c>
      <c r="H7" s="51">
        <v>1</v>
      </c>
    </row>
    <row r="8" spans="1:10" x14ac:dyDescent="0.15">
      <c r="B8" s="127" t="s">
        <v>7</v>
      </c>
      <c r="C8" t="s">
        <v>149</v>
      </c>
      <c r="D8" s="51">
        <v>1</v>
      </c>
      <c r="E8" s="51">
        <v>5.16</v>
      </c>
      <c r="F8" s="51">
        <v>1</v>
      </c>
      <c r="G8" s="51">
        <v>1</v>
      </c>
      <c r="H8" s="53">
        <v>1</v>
      </c>
    </row>
    <row r="9" spans="1:10" x14ac:dyDescent="0.15">
      <c r="B9" s="127"/>
      <c r="C9" t="s">
        <v>150</v>
      </c>
      <c r="D9" s="51">
        <v>1</v>
      </c>
      <c r="E9" s="51">
        <v>5.16</v>
      </c>
      <c r="F9" s="51">
        <v>1</v>
      </c>
      <c r="G9" s="51">
        <v>1</v>
      </c>
      <c r="H9" s="53">
        <v>1</v>
      </c>
    </row>
    <row r="10" spans="1:10" x14ac:dyDescent="0.15">
      <c r="B10" s="127"/>
      <c r="C10" t="s">
        <v>160</v>
      </c>
      <c r="D10" s="51">
        <v>1</v>
      </c>
      <c r="E10" s="51">
        <v>1</v>
      </c>
      <c r="F10" s="51">
        <v>1</v>
      </c>
      <c r="G10" s="51">
        <v>1</v>
      </c>
      <c r="H10" s="51">
        <v>1</v>
      </c>
    </row>
    <row r="11" spans="1:10" x14ac:dyDescent="0.15">
      <c r="B11" s="127" t="s">
        <v>8</v>
      </c>
      <c r="C11" t="s">
        <v>149</v>
      </c>
      <c r="D11" s="51">
        <v>1</v>
      </c>
      <c r="E11" s="51">
        <v>1</v>
      </c>
      <c r="F11" s="51">
        <v>1.82</v>
      </c>
      <c r="G11" s="51">
        <v>1</v>
      </c>
      <c r="H11" s="53">
        <v>1</v>
      </c>
    </row>
    <row r="12" spans="1:10" x14ac:dyDescent="0.15">
      <c r="B12" s="127"/>
      <c r="C12" t="s">
        <v>150</v>
      </c>
      <c r="D12" s="51">
        <v>1</v>
      </c>
      <c r="E12" s="51">
        <v>1</v>
      </c>
      <c r="F12" s="51">
        <v>1.82</v>
      </c>
      <c r="G12" s="51">
        <v>1</v>
      </c>
      <c r="H12" s="53">
        <v>1</v>
      </c>
    </row>
    <row r="13" spans="1:10" x14ac:dyDescent="0.15">
      <c r="B13" s="127"/>
      <c r="C13" t="s">
        <v>160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</row>
    <row r="14" spans="1:10" x14ac:dyDescent="0.15">
      <c r="B14" s="127" t="s">
        <v>9</v>
      </c>
      <c r="C14" t="s">
        <v>149</v>
      </c>
      <c r="D14" s="51">
        <v>1</v>
      </c>
      <c r="E14" s="51">
        <v>1</v>
      </c>
      <c r="F14" s="51">
        <v>1</v>
      </c>
      <c r="G14" s="51">
        <v>1.82</v>
      </c>
      <c r="H14" s="53">
        <v>1</v>
      </c>
    </row>
    <row r="15" spans="1:10" x14ac:dyDescent="0.15">
      <c r="B15" s="127"/>
      <c r="C15" t="s">
        <v>150</v>
      </c>
      <c r="D15" s="51">
        <v>1</v>
      </c>
      <c r="E15" s="51">
        <v>1</v>
      </c>
      <c r="F15" s="51">
        <v>1</v>
      </c>
      <c r="G15" s="51">
        <v>1.82</v>
      </c>
      <c r="H15" s="53">
        <v>1</v>
      </c>
    </row>
    <row r="16" spans="1:10" x14ac:dyDescent="0.15">
      <c r="B16" s="127"/>
      <c r="C16" t="s">
        <v>160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</row>
    <row r="17" spans="1:8" x14ac:dyDescent="0.15">
      <c r="B17" s="61" t="s">
        <v>94</v>
      </c>
      <c r="C17" t="s">
        <v>160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154</v>
      </c>
      <c r="B19" s="127" t="s">
        <v>72</v>
      </c>
      <c r="C19" t="s">
        <v>149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</row>
    <row r="20" spans="1:8" x14ac:dyDescent="0.15">
      <c r="B20" s="127"/>
      <c r="C20" t="s">
        <v>150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</row>
    <row r="21" spans="1:8" x14ac:dyDescent="0.15">
      <c r="B21" s="127"/>
      <c r="C21" t="s">
        <v>160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</row>
    <row r="22" spans="1:8" x14ac:dyDescent="0.15">
      <c r="B22" s="127" t="s">
        <v>6</v>
      </c>
      <c r="C22" t="s">
        <v>149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</row>
    <row r="23" spans="1:8" x14ac:dyDescent="0.15">
      <c r="B23" s="127"/>
      <c r="C23" t="s">
        <v>150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</row>
    <row r="24" spans="1:8" x14ac:dyDescent="0.15">
      <c r="B24" s="127"/>
      <c r="C24" t="s">
        <v>160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</row>
    <row r="25" spans="1:8" x14ac:dyDescent="0.15">
      <c r="B25" s="127" t="s">
        <v>7</v>
      </c>
      <c r="C25" t="s">
        <v>149</v>
      </c>
      <c r="D25" s="51">
        <v>1</v>
      </c>
      <c r="E25" s="51">
        <v>1</v>
      </c>
      <c r="F25" s="51">
        <v>1</v>
      </c>
      <c r="G25" s="51">
        <v>1</v>
      </c>
      <c r="H25" s="51">
        <v>1</v>
      </c>
    </row>
    <row r="26" spans="1:8" x14ac:dyDescent="0.15">
      <c r="B26" s="127"/>
      <c r="C26" t="s">
        <v>150</v>
      </c>
      <c r="D26" s="51">
        <v>1</v>
      </c>
      <c r="E26" s="51">
        <v>1</v>
      </c>
      <c r="F26" s="51">
        <v>1</v>
      </c>
      <c r="G26" s="51">
        <v>1</v>
      </c>
      <c r="H26" s="51">
        <v>1</v>
      </c>
    </row>
    <row r="27" spans="1:8" x14ac:dyDescent="0.15">
      <c r="B27" s="127"/>
      <c r="C27" t="s">
        <v>160</v>
      </c>
      <c r="D27" s="51">
        <v>1</v>
      </c>
      <c r="E27" s="51">
        <v>1</v>
      </c>
      <c r="F27" s="51">
        <v>1</v>
      </c>
      <c r="G27" s="51">
        <v>1</v>
      </c>
      <c r="H27" s="51">
        <v>1</v>
      </c>
    </row>
    <row r="28" spans="1:8" x14ac:dyDescent="0.15">
      <c r="B28" s="127" t="s">
        <v>8</v>
      </c>
      <c r="C28" t="s">
        <v>149</v>
      </c>
      <c r="D28" s="51">
        <v>1</v>
      </c>
      <c r="E28" s="51">
        <v>1</v>
      </c>
      <c r="F28" s="51">
        <v>1.82</v>
      </c>
      <c r="G28" s="51">
        <v>1</v>
      </c>
      <c r="H28" s="51">
        <v>1</v>
      </c>
    </row>
    <row r="29" spans="1:8" x14ac:dyDescent="0.15">
      <c r="B29" s="127"/>
      <c r="C29" t="s">
        <v>150</v>
      </c>
      <c r="D29" s="51">
        <v>1</v>
      </c>
      <c r="E29" s="51">
        <v>1</v>
      </c>
      <c r="F29" s="51">
        <v>1.82</v>
      </c>
      <c r="G29" s="51">
        <v>1</v>
      </c>
      <c r="H29" s="51">
        <v>1</v>
      </c>
    </row>
    <row r="30" spans="1:8" x14ac:dyDescent="0.15">
      <c r="B30" s="127"/>
      <c r="C30" t="s">
        <v>160</v>
      </c>
      <c r="D30" s="51">
        <v>1</v>
      </c>
      <c r="E30" s="51">
        <v>1</v>
      </c>
      <c r="F30" s="51">
        <v>1</v>
      </c>
      <c r="G30" s="51">
        <v>1</v>
      </c>
      <c r="H30" s="51">
        <v>1</v>
      </c>
    </row>
    <row r="31" spans="1:8" x14ac:dyDescent="0.15">
      <c r="B31" s="127" t="s">
        <v>9</v>
      </c>
      <c r="C31" t="s">
        <v>149</v>
      </c>
      <c r="D31" s="51">
        <v>1</v>
      </c>
      <c r="E31" s="51">
        <v>1</v>
      </c>
      <c r="F31" s="51">
        <v>1</v>
      </c>
      <c r="G31" s="51">
        <v>1.82</v>
      </c>
      <c r="H31" s="51">
        <v>1</v>
      </c>
    </row>
    <row r="32" spans="1:8" x14ac:dyDescent="0.15">
      <c r="B32" s="127"/>
      <c r="C32" t="s">
        <v>150</v>
      </c>
      <c r="D32" s="51">
        <v>1</v>
      </c>
      <c r="E32" s="51">
        <v>1</v>
      </c>
      <c r="F32" s="51">
        <v>1</v>
      </c>
      <c r="G32" s="51">
        <v>1.82</v>
      </c>
      <c r="H32" s="51">
        <v>1</v>
      </c>
    </row>
    <row r="33" spans="1:8" x14ac:dyDescent="0.15">
      <c r="B33" s="127"/>
      <c r="C33" t="s">
        <v>160</v>
      </c>
      <c r="D33" s="51">
        <v>1</v>
      </c>
      <c r="E33" s="51">
        <v>1</v>
      </c>
      <c r="F33" s="51">
        <v>1</v>
      </c>
      <c r="G33" s="51">
        <v>1</v>
      </c>
      <c r="H33" s="51">
        <v>1</v>
      </c>
    </row>
    <row r="34" spans="1:8" x14ac:dyDescent="0.15">
      <c r="B34" s="56" t="s">
        <v>94</v>
      </c>
      <c r="C34" t="s">
        <v>160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183</v>
      </c>
      <c r="B36" s="127" t="s">
        <v>72</v>
      </c>
      <c r="C36" t="s">
        <v>149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</row>
    <row r="37" spans="1:8" x14ac:dyDescent="0.15">
      <c r="B37" s="127"/>
      <c r="C37" t="s">
        <v>150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</row>
    <row r="38" spans="1:8" x14ac:dyDescent="0.15">
      <c r="B38" s="127"/>
      <c r="C38" t="s">
        <v>160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</row>
    <row r="39" spans="1:8" x14ac:dyDescent="0.15">
      <c r="B39" s="127" t="s">
        <v>6</v>
      </c>
      <c r="C39" t="s">
        <v>149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7"/>
      <c r="C40" t="s">
        <v>150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7"/>
      <c r="C41" t="s">
        <v>160</v>
      </c>
      <c r="D41" s="51">
        <v>1</v>
      </c>
      <c r="E41" s="51">
        <v>1</v>
      </c>
      <c r="F41" s="51">
        <v>1</v>
      </c>
      <c r="G41" s="51">
        <v>1</v>
      </c>
      <c r="H41" s="51">
        <v>1</v>
      </c>
    </row>
    <row r="42" spans="1:8" x14ac:dyDescent="0.15">
      <c r="B42" s="127" t="s">
        <v>7</v>
      </c>
      <c r="C42" t="s">
        <v>149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7"/>
      <c r="C43" t="s">
        <v>150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7"/>
      <c r="C44" t="s">
        <v>160</v>
      </c>
      <c r="D44" s="51">
        <v>1</v>
      </c>
      <c r="E44" s="51">
        <v>1</v>
      </c>
      <c r="F44" s="51">
        <v>1</v>
      </c>
      <c r="G44" s="51">
        <v>1</v>
      </c>
      <c r="H44" s="51">
        <v>1</v>
      </c>
    </row>
    <row r="45" spans="1:8" x14ac:dyDescent="0.15">
      <c r="B45" s="127" t="s">
        <v>8</v>
      </c>
      <c r="C45" t="s">
        <v>149</v>
      </c>
      <c r="D45" s="51">
        <v>1</v>
      </c>
      <c r="E45" s="51">
        <v>1</v>
      </c>
      <c r="F45" s="51">
        <f>'Odds ratios'!E13</f>
        <v>0.78419071518193229</v>
      </c>
      <c r="G45" s="51">
        <v>1</v>
      </c>
      <c r="H45" s="51">
        <v>1</v>
      </c>
    </row>
    <row r="46" spans="1:8" x14ac:dyDescent="0.15">
      <c r="B46" s="127"/>
      <c r="C46" t="s">
        <v>150</v>
      </c>
      <c r="D46" s="51">
        <v>1</v>
      </c>
      <c r="E46" s="51">
        <v>1</v>
      </c>
      <c r="F46" s="51">
        <f>'Odds ratios'!E13</f>
        <v>0.78419071518193229</v>
      </c>
      <c r="G46" s="51">
        <v>1</v>
      </c>
      <c r="H46" s="51">
        <v>1</v>
      </c>
    </row>
    <row r="47" spans="1:8" x14ac:dyDescent="0.15">
      <c r="B47" s="127"/>
      <c r="C47" t="s">
        <v>160</v>
      </c>
      <c r="D47" s="51">
        <v>1</v>
      </c>
      <c r="E47" s="51">
        <v>1</v>
      </c>
      <c r="F47" s="51">
        <v>1</v>
      </c>
      <c r="G47" s="51">
        <v>1</v>
      </c>
      <c r="H47" s="51">
        <v>1</v>
      </c>
    </row>
    <row r="48" spans="1:8" x14ac:dyDescent="0.15">
      <c r="B48" s="127" t="s">
        <v>9</v>
      </c>
      <c r="C48" t="s">
        <v>149</v>
      </c>
      <c r="D48" s="51">
        <v>1</v>
      </c>
      <c r="E48" s="51">
        <v>1</v>
      </c>
      <c r="F48" s="51">
        <v>1</v>
      </c>
      <c r="G48" s="51">
        <f>'Odds ratios'!F13</f>
        <v>0.78419071518193229</v>
      </c>
      <c r="H48" s="51">
        <v>1</v>
      </c>
    </row>
    <row r="49" spans="2:8" x14ac:dyDescent="0.15">
      <c r="B49" s="127"/>
      <c r="C49" t="s">
        <v>150</v>
      </c>
      <c r="D49" s="51">
        <v>1</v>
      </c>
      <c r="E49" s="51">
        <v>1</v>
      </c>
      <c r="F49" s="51">
        <v>1</v>
      </c>
      <c r="G49" s="51">
        <f>'Odds ratios'!F13</f>
        <v>0.78419071518193229</v>
      </c>
      <c r="H49" s="51">
        <v>1</v>
      </c>
    </row>
    <row r="50" spans="2:8" x14ac:dyDescent="0.15">
      <c r="B50" s="127"/>
      <c r="C50" t="s">
        <v>160</v>
      </c>
      <c r="D50" s="51">
        <v>1</v>
      </c>
      <c r="E50" s="51">
        <v>1</v>
      </c>
      <c r="F50" s="51">
        <v>1</v>
      </c>
      <c r="G50" s="51">
        <v>1</v>
      </c>
      <c r="H50" s="51">
        <v>1</v>
      </c>
    </row>
    <row r="51" spans="2:8" x14ac:dyDescent="0.15">
      <c r="B51" s="64" t="s">
        <v>94</v>
      </c>
      <c r="C51" t="s">
        <v>160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D3" sqref="D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156</v>
      </c>
      <c r="B1" s="9" t="s">
        <v>155</v>
      </c>
      <c r="C1" s="9" t="s">
        <v>149</v>
      </c>
      <c r="D1" s="9" t="s">
        <v>150</v>
      </c>
      <c r="E1" s="9" t="s">
        <v>160</v>
      </c>
    </row>
    <row r="2" spans="1:5" x14ac:dyDescent="0.15">
      <c r="A2" s="69" t="s">
        <v>157</v>
      </c>
      <c r="B2" s="70" t="s">
        <v>72</v>
      </c>
      <c r="C2" s="70"/>
      <c r="D2" s="70"/>
      <c r="E2" s="71"/>
    </row>
    <row r="3" spans="1:5" x14ac:dyDescent="0.15">
      <c r="A3" s="72"/>
      <c r="B3" s="125" t="s">
        <v>6</v>
      </c>
      <c r="C3" s="125"/>
      <c r="D3" s="125" t="s">
        <v>161</v>
      </c>
      <c r="E3" s="74"/>
    </row>
    <row r="4" spans="1:5" x14ac:dyDescent="0.15">
      <c r="A4" s="72"/>
      <c r="B4" s="125" t="s">
        <v>7</v>
      </c>
      <c r="C4" s="125"/>
      <c r="D4" s="125" t="s">
        <v>161</v>
      </c>
      <c r="E4" s="74"/>
    </row>
    <row r="5" spans="1:5" x14ac:dyDescent="0.15">
      <c r="A5" s="72"/>
      <c r="B5" s="126" t="s">
        <v>8</v>
      </c>
      <c r="C5" s="126"/>
      <c r="D5" s="126" t="s">
        <v>161</v>
      </c>
      <c r="E5" s="74"/>
    </row>
    <row r="6" spans="1:5" x14ac:dyDescent="0.15">
      <c r="A6" s="72"/>
      <c r="B6" s="126" t="s">
        <v>9</v>
      </c>
      <c r="C6" s="126"/>
      <c r="D6" s="126" t="s">
        <v>161</v>
      </c>
      <c r="E6" s="74"/>
    </row>
    <row r="7" spans="1:5" x14ac:dyDescent="0.15">
      <c r="A7" s="75"/>
      <c r="B7" s="76" t="s">
        <v>94</v>
      </c>
      <c r="C7" s="77"/>
      <c r="D7" s="77"/>
      <c r="E7" s="78"/>
    </row>
    <row r="9" spans="1:5" x14ac:dyDescent="0.15">
      <c r="A9" s="69" t="s">
        <v>158</v>
      </c>
      <c r="B9" s="70" t="s">
        <v>72</v>
      </c>
      <c r="C9" s="70"/>
      <c r="D9" s="70"/>
      <c r="E9" s="71"/>
    </row>
    <row r="10" spans="1:5" x14ac:dyDescent="0.15">
      <c r="A10" s="72"/>
      <c r="B10" s="125" t="s">
        <v>6</v>
      </c>
      <c r="C10" s="125"/>
      <c r="D10" s="125"/>
      <c r="E10" s="74"/>
    </row>
    <row r="11" spans="1:5" x14ac:dyDescent="0.15">
      <c r="A11" s="72"/>
      <c r="B11" s="125" t="s">
        <v>7</v>
      </c>
      <c r="C11" s="125"/>
      <c r="D11" s="125"/>
      <c r="E11" s="74"/>
    </row>
    <row r="12" spans="1:5" x14ac:dyDescent="0.15">
      <c r="A12" s="72"/>
      <c r="B12" s="126" t="s">
        <v>8</v>
      </c>
      <c r="C12" s="126"/>
      <c r="D12" s="126"/>
      <c r="E12" s="74"/>
    </row>
    <row r="13" spans="1:5" x14ac:dyDescent="0.15">
      <c r="A13" s="72"/>
      <c r="B13" s="126" t="s">
        <v>9</v>
      </c>
      <c r="C13" s="126"/>
      <c r="D13" s="126"/>
      <c r="E13" s="74"/>
    </row>
    <row r="14" spans="1:5" x14ac:dyDescent="0.15">
      <c r="A14" s="75"/>
      <c r="B14" s="76" t="s">
        <v>94</v>
      </c>
      <c r="C14" s="77"/>
      <c r="D14" s="77"/>
      <c r="E14" s="78"/>
    </row>
    <row r="16" spans="1:5" x14ac:dyDescent="0.15">
      <c r="A16" s="69" t="s">
        <v>159</v>
      </c>
      <c r="B16" s="70" t="s">
        <v>72</v>
      </c>
      <c r="C16" s="70"/>
      <c r="D16" s="70"/>
      <c r="E16" s="71"/>
    </row>
    <row r="17" spans="1:5" x14ac:dyDescent="0.15">
      <c r="A17" s="72"/>
      <c r="B17" s="125" t="s">
        <v>6</v>
      </c>
      <c r="C17" s="125"/>
      <c r="D17" s="125"/>
      <c r="E17" s="74"/>
    </row>
    <row r="18" spans="1:5" x14ac:dyDescent="0.15">
      <c r="A18" s="72"/>
      <c r="B18" s="125" t="s">
        <v>7</v>
      </c>
      <c r="C18" s="125"/>
      <c r="D18" s="125"/>
      <c r="E18" s="74"/>
    </row>
    <row r="19" spans="1:5" x14ac:dyDescent="0.15">
      <c r="A19" s="72"/>
      <c r="B19" s="126" t="s">
        <v>8</v>
      </c>
      <c r="C19" s="126"/>
      <c r="D19" s="126"/>
      <c r="E19" s="74"/>
    </row>
    <row r="20" spans="1:5" x14ac:dyDescent="0.15">
      <c r="A20" s="72"/>
      <c r="B20" s="126" t="s">
        <v>9</v>
      </c>
      <c r="C20" s="126"/>
      <c r="D20" s="126"/>
      <c r="E20" s="74"/>
    </row>
    <row r="21" spans="1:5" x14ac:dyDescent="0.15">
      <c r="A21" s="75"/>
      <c r="B21" s="76" t="s">
        <v>94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177</v>
      </c>
      <c r="B1" s="9" t="s">
        <v>155</v>
      </c>
      <c r="C1" s="9" t="s">
        <v>149</v>
      </c>
      <c r="D1" s="9" t="s">
        <v>150</v>
      </c>
      <c r="E1" s="9" t="s">
        <v>160</v>
      </c>
    </row>
    <row r="2" spans="1:5" x14ac:dyDescent="0.15">
      <c r="A2" s="9" t="s">
        <v>178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179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189</v>
      </c>
      <c r="B1" s="9" t="s">
        <v>190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199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131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134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76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135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115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77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0"/>
  <sheetViews>
    <sheetView tabSelected="1" workbookViewId="0">
      <selection activeCell="A27" sqref="A27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199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107</v>
      </c>
      <c r="I1" s="9" t="s">
        <v>108</v>
      </c>
      <c r="J1" s="9" t="s">
        <v>109</v>
      </c>
      <c r="K1" s="9" t="s">
        <v>110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x14ac:dyDescent="0.15">
      <c r="A2" s="9" t="s">
        <v>197</v>
      </c>
      <c r="B2" s="46" t="s">
        <v>76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135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198</v>
      </c>
      <c r="B27" s="4" t="s">
        <v>93</v>
      </c>
      <c r="C27">
        <v>1</v>
      </c>
      <c r="D27">
        <v>1</v>
      </c>
      <c r="E27" s="43">
        <v>0.9</v>
      </c>
      <c r="F27" s="43">
        <v>0.9</v>
      </c>
      <c r="G27" s="43">
        <v>0.9</v>
      </c>
      <c r="H27" s="43">
        <v>0.9</v>
      </c>
      <c r="I27" s="43">
        <v>0.9</v>
      </c>
      <c r="J27" s="43">
        <v>0.9</v>
      </c>
      <c r="K27" s="43">
        <v>0.9</v>
      </c>
      <c r="L27" s="43">
        <v>0.9</v>
      </c>
      <c r="M27" s="43">
        <v>0.9</v>
      </c>
      <c r="N27" s="43">
        <v>0.9</v>
      </c>
      <c r="O27" s="43">
        <v>0.9</v>
      </c>
    </row>
    <row r="28" spans="1:15" x14ac:dyDescent="0.15">
      <c r="B28" s="46" t="s">
        <v>140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6" t="s">
        <v>141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6" t="s">
        <v>142</v>
      </c>
      <c r="C30">
        <v>1</v>
      </c>
      <c r="D30">
        <v>1</v>
      </c>
      <c r="E30" s="42">
        <v>0.97599999999999998</v>
      </c>
      <c r="F30" s="42">
        <v>0.97599999999999998</v>
      </c>
      <c r="G30" s="42">
        <v>0.97599999999999998</v>
      </c>
      <c r="H30" s="42">
        <v>0.97599999999999998</v>
      </c>
      <c r="I30" s="42">
        <v>0.97599999999999998</v>
      </c>
      <c r="J30" s="42">
        <v>0.97599999999999998</v>
      </c>
      <c r="K30" s="42">
        <v>0.97599999999999998</v>
      </c>
      <c r="L30" s="42">
        <v>0.97599999999999998</v>
      </c>
      <c r="M30" s="42">
        <v>0.97599999999999998</v>
      </c>
      <c r="N30" s="42">
        <v>0.97599999999999998</v>
      </c>
      <c r="O30" s="42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248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250</v>
      </c>
      <c r="B2" s="45" t="s">
        <v>148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251</v>
      </c>
      <c r="B4" s="46" t="s">
        <v>147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51" sqref="A5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199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209</v>
      </c>
      <c r="C2" s="4" t="s">
        <v>98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212</v>
      </c>
      <c r="C5" s="46" t="s">
        <v>98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63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143</v>
      </c>
      <c r="C8" s="4" t="s">
        <v>98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63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74</v>
      </c>
      <c r="B10" s="4" t="s">
        <v>144</v>
      </c>
      <c r="C10" s="4" t="s">
        <v>98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63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143</v>
      </c>
      <c r="C12" s="4" t="s">
        <v>98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63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132</v>
      </c>
      <c r="B14" s="4" t="s">
        <v>144</v>
      </c>
      <c r="C14" s="4" t="s">
        <v>98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63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143</v>
      </c>
      <c r="C16" s="4" t="s">
        <v>98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63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139</v>
      </c>
      <c r="B18" t="s">
        <v>144</v>
      </c>
      <c r="C18" s="4" t="s">
        <v>98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63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143</v>
      </c>
      <c r="C20" s="4" t="s">
        <v>98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63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140</v>
      </c>
      <c r="B22" t="s">
        <v>43</v>
      </c>
      <c r="C22" s="4" t="s">
        <v>98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62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141</v>
      </c>
      <c r="B24" t="s">
        <v>43</v>
      </c>
      <c r="C24" s="4" t="s">
        <v>98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62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142</v>
      </c>
      <c r="B26" t="s">
        <v>43</v>
      </c>
      <c r="C26" s="4" t="s">
        <v>98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62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252</v>
      </c>
      <c r="B28" s="4" t="s">
        <v>209</v>
      </c>
      <c r="C28" s="4" t="s">
        <v>98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62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63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253</v>
      </c>
      <c r="B31" s="4" t="s">
        <v>209</v>
      </c>
      <c r="C31" s="4" t="s">
        <v>98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62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63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254</v>
      </c>
      <c r="B34" s="4" t="s">
        <v>209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63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255</v>
      </c>
      <c r="B37" s="4" t="s">
        <v>209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63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256</v>
      </c>
      <c r="B40" s="4" t="s">
        <v>209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63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136</v>
      </c>
      <c r="B43" s="4" t="s">
        <v>209</v>
      </c>
      <c r="C43" s="4" t="s">
        <v>98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62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63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98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62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63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257</v>
      </c>
      <c r="B49" s="4" t="s">
        <v>209</v>
      </c>
      <c r="C49" s="4" t="s">
        <v>98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62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258</v>
      </c>
      <c r="B51" s="4" t="s">
        <v>209</v>
      </c>
      <c r="C51" s="4" t="s">
        <v>98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62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59</v>
      </c>
      <c r="D1" s="9" t="s">
        <v>107</v>
      </c>
      <c r="E1" s="9" t="s">
        <v>108</v>
      </c>
      <c r="F1" s="9" t="s">
        <v>109</v>
      </c>
      <c r="G1" s="9" t="s">
        <v>110</v>
      </c>
      <c r="H1" s="9" t="s">
        <v>60</v>
      </c>
      <c r="I1" s="9" t="s">
        <v>50</v>
      </c>
      <c r="J1" s="9" t="s">
        <v>67</v>
      </c>
      <c r="K1" s="9" t="s">
        <v>79</v>
      </c>
      <c r="L1" s="9" t="s">
        <v>102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171</v>
      </c>
      <c r="B1" s="9" t="s">
        <v>172</v>
      </c>
      <c r="C1" s="9" t="s">
        <v>11</v>
      </c>
      <c r="D1" s="9" t="s">
        <v>180</v>
      </c>
      <c r="E1" s="9" t="s">
        <v>182</v>
      </c>
    </row>
    <row r="2" spans="1:5" ht="14" x14ac:dyDescent="0.15">
      <c r="A2" s="59" t="s">
        <v>162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163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164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167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168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165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166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169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170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zoomScale="137" zoomScaleNormal="137"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199</v>
      </c>
      <c r="B1" s="1" t="s">
        <v>5</v>
      </c>
      <c r="C1" s="1" t="s">
        <v>48</v>
      </c>
      <c r="D1" s="9" t="s">
        <v>111</v>
      </c>
      <c r="E1" s="9" t="s">
        <v>112</v>
      </c>
      <c r="F1" s="9" t="s">
        <v>113</v>
      </c>
      <c r="G1" s="9" t="s">
        <v>114</v>
      </c>
      <c r="H1" s="52"/>
    </row>
    <row r="2" spans="1:8" x14ac:dyDescent="0.15">
      <c r="A2" s="4" t="s">
        <v>259</v>
      </c>
      <c r="B2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260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62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261</v>
      </c>
      <c r="B6" t="s">
        <v>84</v>
      </c>
      <c r="C6" s="4" t="s">
        <v>98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62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199</v>
      </c>
      <c r="B1" s="109" t="s">
        <v>48</v>
      </c>
      <c r="C1" s="110" t="s">
        <v>230</v>
      </c>
      <c r="D1" s="110" t="s">
        <v>231</v>
      </c>
      <c r="E1" s="110" t="s">
        <v>232</v>
      </c>
      <c r="F1" s="1"/>
    </row>
    <row r="2" spans="1:6" x14ac:dyDescent="0.15">
      <c r="A2" t="s">
        <v>262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118" workbookViewId="0">
      <selection activeCell="B45" sqref="B45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75</v>
      </c>
      <c r="B1" s="1" t="s">
        <v>199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107</v>
      </c>
      <c r="M1" s="9" t="s">
        <v>108</v>
      </c>
      <c r="N1" s="9" t="s">
        <v>109</v>
      </c>
      <c r="O1" s="9" t="s">
        <v>110</v>
      </c>
    </row>
    <row r="2" spans="1:15" ht="15.75" customHeight="1" x14ac:dyDescent="0.15">
      <c r="A2" s="9" t="s">
        <v>71</v>
      </c>
      <c r="B2" s="54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12">
        <v>0</v>
      </c>
      <c r="D11" s="116">
        <f>'Baseline year demographics'!$C8</f>
        <v>0.36</v>
      </c>
      <c r="E11" s="116">
        <f>'Baseline year demographics'!$C8</f>
        <v>0.36</v>
      </c>
      <c r="F11" s="116">
        <f>'Baseline year demographics'!$C8</f>
        <v>0.36</v>
      </c>
      <c r="G11" s="116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demographics'!$C$9)*(0.7)*(1-'Baseline year demographics'!$C$7)</f>
        <v>0.1469664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demographics'!$C$9)*(0.3)*(1-'Baseline year demographics'!$C$7)</f>
        <v>6.2985600000000003E-2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demographics'!$C$9)*(0.49)*(1-'Baseline year demographics'!$C$7)</f>
        <v>0.18289152000000003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demographics'!$C$9)*(0.21)*(1-'Baseline year demographics'!$C$7)</f>
        <v>7.8382080000000007E-2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demographics'!$C$9)*(0.3)*(1-'Baseline year demographics'!$C$7)</f>
        <v>0.11197440000000002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demographics'!$C$9)*(0.7)*(1-'Baseline year demographics'!$C$7)</f>
        <v>1.63296E-2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demographics'!$C$9)*(0.3)*(1-'Baseline year demographics'!$C$7)</f>
        <v>6.9983999999999992E-3</v>
      </c>
      <c r="M31" s="26">
        <f>'Baseline year demographics'!$C$8*('Baseline year demographics'!$C$9)*(0.3)</f>
        <v>1.0799999999999999E-2</v>
      </c>
      <c r="N31" s="26">
        <f>'Baseline year demographics'!$C$8*('Baseline year demographics'!$C$9)*(0.3)</f>
        <v>1.0799999999999999E-2</v>
      </c>
      <c r="O31" s="26">
        <f>'Baseline year demographics'!$C$8*('Baseline year demographics'!$C$9)*(0.3)</f>
        <v>1.0799999999999999E-2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demographics'!$C$9)*(0.49)*(1-'Baseline year demographics'!$C$7)</f>
        <v>2.0321280000000001E-2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demographics'!$C$9)*(0.21)*(1-'Baseline year demographics'!$C$7)</f>
        <v>8.7091200000000007E-3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demographics'!$C$9)*(0.3)*(1-'Baseline year demographics'!$C$7)</f>
        <v>1.2441599999999999E-2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f>'Programs cost and coverage'!$B6 + 'Baseline year demographics'!$C12</f>
        <v>0.1</v>
      </c>
      <c r="M36" s="115">
        <f>'Programs cost and coverage'!$B6 + 'Baseline year demographics'!$C12</f>
        <v>0.1</v>
      </c>
      <c r="N36" s="115">
        <f>'Programs cost and coverage'!$B6 + 'Baseline year demographics'!$C12</f>
        <v>0.1</v>
      </c>
      <c r="O36" s="115">
        <f>'Programs cost and coverage'!$B6 + 'Baseline year demographics'!$C12</f>
        <v>0.1</v>
      </c>
    </row>
    <row r="37" spans="1:15" ht="15.75" customHeight="1" x14ac:dyDescent="0.15">
      <c r="B37" s="45" t="s">
        <v>262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78</v>
      </c>
      <c r="B39" t="s">
        <v>252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253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254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255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256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257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258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259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77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140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141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142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93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48" sqref="B4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75</v>
      </c>
      <c r="B1" s="1" t="s">
        <v>199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107</v>
      </c>
      <c r="M1" s="9" t="s">
        <v>108</v>
      </c>
      <c r="N1" s="9" t="s">
        <v>109</v>
      </c>
      <c r="O1" s="9" t="s">
        <v>110</v>
      </c>
    </row>
    <row r="2" spans="1:15" ht="15.75" customHeight="1" x14ac:dyDescent="0.15">
      <c r="A2" s="9" t="s">
        <v>71</v>
      </c>
      <c r="B2" s="54" t="s">
        <v>52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136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53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123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74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132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73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133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139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</row>
    <row r="15" spans="1:15" ht="15.75" customHeight="1" x14ac:dyDescent="0.15">
      <c r="A15" s="9" t="s">
        <v>72</v>
      </c>
      <c r="B15" t="s">
        <v>54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131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134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76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135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115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157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8">
        <v>0</v>
      </c>
      <c r="I21" s="118">
        <v>0</v>
      </c>
      <c r="J21" s="118">
        <v>0</v>
      </c>
      <c r="K21" s="118">
        <v>0</v>
      </c>
      <c r="L21" s="118">
        <v>0</v>
      </c>
      <c r="M21" s="118">
        <v>0</v>
      </c>
      <c r="N21" s="118">
        <v>0</v>
      </c>
      <c r="O21" s="118">
        <v>0</v>
      </c>
    </row>
    <row r="22" spans="1:15" ht="15.75" customHeight="1" x14ac:dyDescent="0.15">
      <c r="B22" t="s">
        <v>158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8">
        <v>0</v>
      </c>
      <c r="I22" s="118">
        <v>0</v>
      </c>
      <c r="J22" s="118">
        <v>0</v>
      </c>
      <c r="K22" s="118">
        <v>0</v>
      </c>
      <c r="L22" s="118">
        <v>0</v>
      </c>
      <c r="M22" s="118">
        <v>0</v>
      </c>
      <c r="N22" s="118">
        <v>0</v>
      </c>
      <c r="O22" s="118">
        <v>0</v>
      </c>
    </row>
    <row r="23" spans="1:15" ht="15.75" customHeight="1" x14ac:dyDescent="0.15">
      <c r="B23" t="s">
        <v>159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8">
        <v>0</v>
      </c>
      <c r="I23" s="118">
        <v>0</v>
      </c>
      <c r="J23" s="118">
        <v>0</v>
      </c>
      <c r="K23" s="118">
        <v>0</v>
      </c>
      <c r="L23" s="118">
        <v>0</v>
      </c>
      <c r="M23" s="118">
        <v>0</v>
      </c>
      <c r="N23" s="118">
        <v>0</v>
      </c>
      <c r="O23" s="118">
        <v>0</v>
      </c>
    </row>
    <row r="24" spans="1:15" ht="15.75" customHeight="1" x14ac:dyDescent="0.15"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</row>
    <row r="25" spans="1:15" ht="15.75" customHeight="1" x14ac:dyDescent="0.15">
      <c r="A25" s="9" t="s">
        <v>80</v>
      </c>
      <c r="B25" t="s">
        <v>116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117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118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119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120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121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122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124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125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126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127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128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129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130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181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8">
        <v>1</v>
      </c>
      <c r="M39" s="118">
        <v>1</v>
      </c>
      <c r="N39" s="118">
        <v>1</v>
      </c>
      <c r="O39" s="118">
        <v>1</v>
      </c>
    </row>
    <row r="40" spans="1:15" ht="15.75" customHeight="1" x14ac:dyDescent="0.15">
      <c r="B40" s="10" t="s">
        <v>262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19"/>
      <c r="F41" s="119"/>
      <c r="G41" s="119"/>
      <c r="H41" s="119"/>
      <c r="I41" s="119"/>
      <c r="J41" s="117"/>
      <c r="K41" s="117"/>
      <c r="L41" s="117"/>
      <c r="M41" s="117"/>
      <c r="N41" s="117"/>
      <c r="O41" s="117"/>
    </row>
    <row r="42" spans="1:15" ht="15.75" customHeight="1" x14ac:dyDescent="0.15">
      <c r="A42" s="9" t="s">
        <v>78</v>
      </c>
      <c r="B42" t="s">
        <v>252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253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254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255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256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257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258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259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260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261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77</v>
      </c>
      <c r="C52" s="118">
        <v>1</v>
      </c>
      <c r="D52" s="118">
        <v>1</v>
      </c>
      <c r="E52" s="118">
        <v>1</v>
      </c>
      <c r="F52" s="118">
        <v>1</v>
      </c>
      <c r="G52" s="118">
        <v>1</v>
      </c>
      <c r="H52" s="118">
        <v>1</v>
      </c>
      <c r="I52" s="118">
        <v>1</v>
      </c>
      <c r="J52" s="118">
        <v>1</v>
      </c>
      <c r="K52" s="118">
        <v>1</v>
      </c>
      <c r="L52" s="118">
        <v>1</v>
      </c>
      <c r="M52" s="118">
        <v>1</v>
      </c>
      <c r="N52" s="118">
        <v>1</v>
      </c>
      <c r="O52" s="118">
        <v>1</v>
      </c>
    </row>
    <row r="53" spans="1:15" s="10" customFormat="1" ht="15.75" customHeight="1" x14ac:dyDescent="0.15">
      <c r="B53" s="11" t="s">
        <v>140</v>
      </c>
      <c r="C53" s="114">
        <v>1</v>
      </c>
      <c r="D53" s="114">
        <v>0</v>
      </c>
      <c r="E53" s="120">
        <v>1</v>
      </c>
      <c r="F53" s="120">
        <v>1</v>
      </c>
      <c r="G53" s="120">
        <v>1</v>
      </c>
      <c r="H53" s="120">
        <v>1</v>
      </c>
      <c r="I53" s="120">
        <v>1</v>
      </c>
      <c r="J53" s="120">
        <v>1</v>
      </c>
      <c r="K53" s="120">
        <v>1</v>
      </c>
      <c r="L53" s="120">
        <v>1</v>
      </c>
      <c r="M53" s="120">
        <v>1</v>
      </c>
      <c r="N53" s="120">
        <v>1</v>
      </c>
      <c r="O53" s="120">
        <v>1</v>
      </c>
    </row>
    <row r="54" spans="1:15" s="10" customFormat="1" ht="15.75" customHeight="1" x14ac:dyDescent="0.15">
      <c r="B54" s="11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93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A51" sqref="A51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199</v>
      </c>
      <c r="B1" s="9" t="s">
        <v>221</v>
      </c>
      <c r="C1" s="9" t="s">
        <v>220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77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131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134</v>
      </c>
      <c r="C26" t="s">
        <v>115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s="4" t="e">
        <f>'Programs to include'!#REF!</f>
        <v>#REF!</v>
      </c>
      <c r="B28" s="11" t="s">
        <v>141</v>
      </c>
    </row>
    <row r="29" spans="1:3" x14ac:dyDescent="0.15">
      <c r="A29" s="4" t="e">
        <f>'Programs to include'!#REF!</f>
        <v>#REF!</v>
      </c>
      <c r="B29" s="11" t="s">
        <v>142</v>
      </c>
    </row>
    <row r="30" spans="1:3" x14ac:dyDescent="0.15">
      <c r="A30" t="e">
        <f>'Programs to include'!#REF!</f>
        <v>#REF!</v>
      </c>
      <c r="B30" s="11" t="s">
        <v>140</v>
      </c>
    </row>
    <row r="31" spans="1:3" x14ac:dyDescent="0.15">
      <c r="A31" t="str">
        <f>'Programs to include'!A28</f>
        <v>Long-lasting insecticide-treated bednets</v>
      </c>
    </row>
    <row r="32" spans="1:3" x14ac:dyDescent="0.15">
      <c r="A32" s="4" t="str">
        <f>'Programs to include'!A29</f>
        <v>Mg for eclampsia</v>
      </c>
    </row>
    <row r="33" spans="1:3" x14ac:dyDescent="0.15">
      <c r="A33" s="4" t="str">
        <f>'Programs to include'!A30</f>
        <v>Mg for pre-eclampsia</v>
      </c>
    </row>
    <row r="34" spans="1:3" x14ac:dyDescent="0.15">
      <c r="A34" s="4" t="str">
        <f>'Programs to include'!A31</f>
        <v>Multiple micronutrient supplementation</v>
      </c>
      <c r="C34" s="4"/>
    </row>
    <row r="35" spans="1:3" x14ac:dyDescent="0.15">
      <c r="A35" s="4" t="str">
        <f>'Programs to include'!A32</f>
        <v>Multiple micronutrient supplementation (malaria area)</v>
      </c>
      <c r="C35" t="s">
        <v>115</v>
      </c>
    </row>
    <row r="36" spans="1:3" x14ac:dyDescent="0.15">
      <c r="A36" s="29" t="str">
        <f>'Programs to include'!A33</f>
        <v>Oral rehydration salts</v>
      </c>
      <c r="C36" s="4"/>
    </row>
    <row r="37" spans="1:3" x14ac:dyDescent="0.15">
      <c r="A37" s="4" t="str">
        <f>'Programs to include'!A34</f>
        <v>Public provision of complementary foods</v>
      </c>
      <c r="B37" t="s">
        <v>225</v>
      </c>
    </row>
    <row r="38" spans="1:3" x14ac:dyDescent="0.15">
      <c r="A38" s="4" t="str">
        <f>'Programs to include'!A35</f>
        <v>Public provision of complementary foods with iron</v>
      </c>
    </row>
    <row r="39" spans="1:3" x14ac:dyDescent="0.15">
      <c r="A39" s="4" t="str">
        <f>'Programs to include'!A36</f>
        <v>Public provision of complementary foods with iron (malaria area)</v>
      </c>
      <c r="C39" s="4" t="s">
        <v>77</v>
      </c>
    </row>
    <row r="40" spans="1:3" x14ac:dyDescent="0.15">
      <c r="A40" s="4" t="str">
        <f>'Programs to include'!A37</f>
        <v>Sprinkles</v>
      </c>
      <c r="B40" t="s">
        <v>74</v>
      </c>
    </row>
    <row r="41" spans="1:3" x14ac:dyDescent="0.15">
      <c r="A41" s="4" t="str">
        <f>'Programs to include'!A38</f>
        <v>Sprinkles (malaria area)</v>
      </c>
      <c r="B41" t="s">
        <v>132</v>
      </c>
      <c r="C41" s="4" t="s">
        <v>77</v>
      </c>
    </row>
    <row r="42" spans="1:3" x14ac:dyDescent="0.15">
      <c r="A42" s="4" t="str">
        <f>'Programs to include'!A39</f>
        <v>Treatment of MAM</v>
      </c>
    </row>
    <row r="43" spans="1:3" x14ac:dyDescent="0.15">
      <c r="A43" s="4" t="str">
        <f>'Programs to include'!A40</f>
        <v>Treatment of SAM</v>
      </c>
    </row>
    <row r="44" spans="1:3" x14ac:dyDescent="0.15">
      <c r="A44" t="str">
        <f>'Programs to include'!A41</f>
        <v>Vitamin A supplementation</v>
      </c>
      <c r="B44" s="4"/>
    </row>
    <row r="45" spans="1:3" x14ac:dyDescent="0.15">
      <c r="A45" t="str">
        <f>'Programs to include'!A42</f>
        <v>WASH: Handwashing</v>
      </c>
      <c r="B45" s="4"/>
    </row>
    <row r="46" spans="1:3" x14ac:dyDescent="0.15">
      <c r="A46" t="str">
        <f>'Programs to include'!A43</f>
        <v>WASH: Hygenic disposal</v>
      </c>
    </row>
    <row r="47" spans="1:3" x14ac:dyDescent="0.15">
      <c r="A47" t="str">
        <f>'Programs to include'!A44</f>
        <v>WASH: Improved sanitation</v>
      </c>
    </row>
    <row r="48" spans="1:3" x14ac:dyDescent="0.15">
      <c r="A48" t="str">
        <f>'Programs to include'!A45</f>
        <v>WASH: Improved water source</v>
      </c>
    </row>
    <row r="49" spans="1:2" x14ac:dyDescent="0.15">
      <c r="A49" t="str">
        <f>'Programs to include'!A46</f>
        <v>WASH: Piped water</v>
      </c>
    </row>
    <row r="50" spans="1:2" x14ac:dyDescent="0.15">
      <c r="A50" t="str">
        <f>'Programs to include'!A47</f>
        <v>Zinc for treatment + ORS</v>
      </c>
    </row>
    <row r="51" spans="1:2" x14ac:dyDescent="0.15">
      <c r="A51" t="str">
        <f>'Programs to include'!A48</f>
        <v>Zinc supplementation</v>
      </c>
      <c r="B51" s="4"/>
    </row>
    <row r="52" spans="1:2" x14ac:dyDescent="0.15">
      <c r="A52" t="str">
        <f>'Programs to include'!A49</f>
        <v>IYCF 1</v>
      </c>
    </row>
    <row r="53" spans="1:2" x14ac:dyDescent="0.15">
      <c r="A53" t="str">
        <f>'Programs to include'!A50</f>
        <v>IYCF 2</v>
      </c>
    </row>
    <row r="54" spans="1:2" x14ac:dyDescent="0.15">
      <c r="A54" t="str">
        <f>'Programs to include'!A51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F51" sqref="F51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199</v>
      </c>
      <c r="B1" s="9" t="s">
        <v>13</v>
      </c>
      <c r="C1" s="9" t="s">
        <v>200</v>
      </c>
      <c r="D1" s="9" t="s">
        <v>223</v>
      </c>
      <c r="E1" s="9" t="s">
        <v>224</v>
      </c>
      <c r="F1" s="9" t="s">
        <v>36</v>
      </c>
      <c r="G1" s="9" t="s">
        <v>209</v>
      </c>
      <c r="H1" s="9" t="s">
        <v>219</v>
      </c>
      <c r="I1" s="9" t="s">
        <v>218</v>
      </c>
      <c r="J1" s="9" t="s">
        <v>201</v>
      </c>
      <c r="K1" s="9" t="s">
        <v>263</v>
      </c>
    </row>
    <row r="2" spans="1:11" x14ac:dyDescent="0.15">
      <c r="A2" t="str">
        <f>'Programs to include'!A2</f>
        <v>Balanced energy-protein supplementation</v>
      </c>
      <c r="I2" t="s">
        <v>161</v>
      </c>
    </row>
    <row r="3" spans="1:11" x14ac:dyDescent="0.15">
      <c r="A3" t="str">
        <f>'Programs to include'!A3</f>
        <v>Birth age program</v>
      </c>
      <c r="K3" t="s">
        <v>161</v>
      </c>
    </row>
    <row r="4" spans="1:11" x14ac:dyDescent="0.15">
      <c r="A4" t="str">
        <f>'Programs to include'!A4</f>
        <v>Calcium supplementation</v>
      </c>
      <c r="H4" t="s">
        <v>161</v>
      </c>
    </row>
    <row r="5" spans="1:11" x14ac:dyDescent="0.15">
      <c r="A5" t="str">
        <f>'Programs to include'!A5</f>
        <v>Cash transfers</v>
      </c>
      <c r="D5" t="s">
        <v>161</v>
      </c>
    </row>
    <row r="6" spans="1:11" x14ac:dyDescent="0.15">
      <c r="A6" t="str">
        <f>'Programs to include'!A6</f>
        <v>Family Planning</v>
      </c>
      <c r="J6" t="s">
        <v>161</v>
      </c>
    </row>
    <row r="7" spans="1:11" x14ac:dyDescent="0.15">
      <c r="A7" t="str">
        <f>'Programs to include'!A7</f>
        <v>IFA fortification of maize</v>
      </c>
      <c r="C7" t="s">
        <v>161</v>
      </c>
      <c r="H7" t="s">
        <v>161</v>
      </c>
    </row>
    <row r="8" spans="1:11" x14ac:dyDescent="0.15">
      <c r="A8" t="str">
        <f>'Programs to include'!A8</f>
        <v>IFA fortification of rice</v>
      </c>
      <c r="C8" t="s">
        <v>161</v>
      </c>
      <c r="H8" t="s">
        <v>161</v>
      </c>
    </row>
    <row r="9" spans="1:11" x14ac:dyDescent="0.15">
      <c r="A9" t="str">
        <f>'Programs to include'!A9</f>
        <v>IFA fortification of wheat flour</v>
      </c>
      <c r="C9" t="s">
        <v>161</v>
      </c>
      <c r="H9" t="s">
        <v>161</v>
      </c>
    </row>
    <row r="10" spans="1:11" x14ac:dyDescent="0.15">
      <c r="A10" t="str">
        <f>'Programs to include'!A10</f>
        <v>IFAS not poor: community</v>
      </c>
      <c r="C10" t="s">
        <v>161</v>
      </c>
    </row>
    <row r="11" spans="1:11" x14ac:dyDescent="0.15">
      <c r="A11" t="str">
        <f>'Programs to include'!A11</f>
        <v>IFAS not poor: community (malaria area)</v>
      </c>
      <c r="C11" t="s">
        <v>161</v>
      </c>
    </row>
    <row r="12" spans="1:11" x14ac:dyDescent="0.15">
      <c r="A12" t="str">
        <f>'Programs to include'!A12</f>
        <v>IFAS not poor: hospital</v>
      </c>
      <c r="C12" t="s">
        <v>161</v>
      </c>
    </row>
    <row r="13" spans="1:11" x14ac:dyDescent="0.15">
      <c r="A13" t="str">
        <f>'Programs to include'!A13</f>
        <v>IFAS not poor: hospital (malaria area)</v>
      </c>
      <c r="C13" t="s">
        <v>161</v>
      </c>
    </row>
    <row r="14" spans="1:11" x14ac:dyDescent="0.15">
      <c r="A14" t="str">
        <f>'Programs to include'!A14</f>
        <v>IFAS not poor: retailer</v>
      </c>
      <c r="C14" t="s">
        <v>161</v>
      </c>
    </row>
    <row r="15" spans="1:11" x14ac:dyDescent="0.15">
      <c r="A15" t="str">
        <f>'Programs to include'!A15</f>
        <v>IFAS not poor: retailer (malaria area)</v>
      </c>
      <c r="C15" t="s">
        <v>161</v>
      </c>
    </row>
    <row r="16" spans="1:11" x14ac:dyDescent="0.15">
      <c r="A16" t="str">
        <f>'Programs to include'!A16</f>
        <v>IFAS not poor: school</v>
      </c>
      <c r="C16" t="s">
        <v>161</v>
      </c>
    </row>
    <row r="17" spans="1:9" x14ac:dyDescent="0.15">
      <c r="A17" t="str">
        <f>'Programs to include'!A17</f>
        <v>IFAS not poor: school (malaria area)</v>
      </c>
      <c r="C17" t="s">
        <v>161</v>
      </c>
    </row>
    <row r="18" spans="1:9" x14ac:dyDescent="0.15">
      <c r="A18" t="str">
        <f>'Programs to include'!A18</f>
        <v>IFAS poor: community</v>
      </c>
      <c r="C18" t="s">
        <v>161</v>
      </c>
    </row>
    <row r="19" spans="1:9" x14ac:dyDescent="0.15">
      <c r="A19" t="str">
        <f>'Programs to include'!A19</f>
        <v>IFAS poor: community (malaria area)</v>
      </c>
      <c r="C19" t="s">
        <v>161</v>
      </c>
    </row>
    <row r="20" spans="1:9" x14ac:dyDescent="0.15">
      <c r="A20" t="str">
        <f>'Programs to include'!A20</f>
        <v>IFAS poor: hospital</v>
      </c>
      <c r="C20" t="s">
        <v>161</v>
      </c>
    </row>
    <row r="21" spans="1:9" x14ac:dyDescent="0.15">
      <c r="A21" t="str">
        <f>'Programs to include'!A21</f>
        <v>IFAS poor: hospital (malaria area)</v>
      </c>
      <c r="C21" t="s">
        <v>161</v>
      </c>
    </row>
    <row r="22" spans="1:9" x14ac:dyDescent="0.15">
      <c r="A22" t="str">
        <f>'Programs to include'!A22</f>
        <v>IFAS poor: school</v>
      </c>
      <c r="C22" t="s">
        <v>161</v>
      </c>
    </row>
    <row r="23" spans="1:9" x14ac:dyDescent="0.15">
      <c r="A23" t="str">
        <f>'Programs to include'!A23</f>
        <v>IFAS poor: school (malaria area)</v>
      </c>
      <c r="C23" t="s">
        <v>161</v>
      </c>
    </row>
    <row r="24" spans="1:9" x14ac:dyDescent="0.15">
      <c r="A24" t="str">
        <f>'Programs to include'!A24</f>
        <v>IPTp</v>
      </c>
      <c r="C24" t="s">
        <v>161</v>
      </c>
      <c r="H24" t="s">
        <v>161</v>
      </c>
      <c r="I24" t="s">
        <v>161</v>
      </c>
    </row>
    <row r="25" spans="1:9" x14ac:dyDescent="0.15">
      <c r="A25" t="str">
        <f>'Programs to include'!A25</f>
        <v>Iron and folic acid supplementation for pregnant women</v>
      </c>
      <c r="C25" t="s">
        <v>161</v>
      </c>
      <c r="I25" t="s">
        <v>161</v>
      </c>
    </row>
    <row r="26" spans="1:9" x14ac:dyDescent="0.15">
      <c r="A26" t="str">
        <f>'Programs to include'!A26</f>
        <v>Iron and folic acid supplementation for pregnant women (malaria area)</v>
      </c>
      <c r="C26" t="s">
        <v>161</v>
      </c>
      <c r="I26" t="s">
        <v>161</v>
      </c>
    </row>
    <row r="27" spans="1:9" x14ac:dyDescent="0.15">
      <c r="A27" t="str">
        <f>'Programs to include'!A27</f>
        <v>Iron and iodine fortification of salt</v>
      </c>
      <c r="C27" t="s">
        <v>161</v>
      </c>
    </row>
    <row r="28" spans="1:9" x14ac:dyDescent="0.15">
      <c r="A28" t="e">
        <f>'Programs to include'!#REF!</f>
        <v>#REF!</v>
      </c>
      <c r="C28" t="s">
        <v>161</v>
      </c>
    </row>
    <row r="29" spans="1:9" x14ac:dyDescent="0.15">
      <c r="A29" t="e">
        <f>'Programs to include'!#REF!</f>
        <v>#REF!</v>
      </c>
      <c r="C29" t="s">
        <v>161</v>
      </c>
    </row>
    <row r="30" spans="1:9" x14ac:dyDescent="0.15">
      <c r="A30" t="e">
        <f>'Programs to include'!#REF!</f>
        <v>#REF!</v>
      </c>
      <c r="C30" t="s">
        <v>161</v>
      </c>
    </row>
    <row r="31" spans="1:9" x14ac:dyDescent="0.15">
      <c r="A31" t="str">
        <f>'Programs to include'!A28</f>
        <v>Long-lasting insecticide-treated bednets</v>
      </c>
      <c r="C31" t="s">
        <v>161</v>
      </c>
      <c r="I31" t="s">
        <v>161</v>
      </c>
    </row>
    <row r="32" spans="1:9" x14ac:dyDescent="0.15">
      <c r="A32" t="str">
        <f>'Programs to include'!A29</f>
        <v>Mg for eclampsia</v>
      </c>
      <c r="H32" t="s">
        <v>161</v>
      </c>
    </row>
    <row r="33" spans="1:9" x14ac:dyDescent="0.15">
      <c r="A33" t="str">
        <f>'Programs to include'!A30</f>
        <v>Mg for pre-eclampsia</v>
      </c>
      <c r="H33" t="s">
        <v>161</v>
      </c>
    </row>
    <row r="34" spans="1:9" x14ac:dyDescent="0.15">
      <c r="A34" t="str">
        <f>'Programs to include'!A31</f>
        <v>Multiple micronutrient supplementation</v>
      </c>
      <c r="C34" t="s">
        <v>161</v>
      </c>
      <c r="I34" t="s">
        <v>161</v>
      </c>
    </row>
    <row r="35" spans="1:9" x14ac:dyDescent="0.15">
      <c r="A35" t="str">
        <f>'Programs to include'!A32</f>
        <v>Multiple micronutrient supplementation (malaria area)</v>
      </c>
      <c r="C35" t="s">
        <v>161</v>
      </c>
      <c r="I35" t="s">
        <v>161</v>
      </c>
    </row>
    <row r="36" spans="1:9" x14ac:dyDescent="0.15">
      <c r="A36" t="str">
        <f>'Programs to include'!A33</f>
        <v>Oral rehydration salts</v>
      </c>
      <c r="G36" t="s">
        <v>161</v>
      </c>
    </row>
    <row r="37" spans="1:9" x14ac:dyDescent="0.15">
      <c r="A37" t="str">
        <f>'Programs to include'!A34</f>
        <v>Public provision of complementary foods</v>
      </c>
      <c r="B37" t="s">
        <v>161</v>
      </c>
      <c r="D37" t="s">
        <v>161</v>
      </c>
    </row>
    <row r="38" spans="1:9" x14ac:dyDescent="0.15">
      <c r="A38" t="str">
        <f>'Programs to include'!A35</f>
        <v>Public provision of complementary foods with iron</v>
      </c>
      <c r="B38" t="s">
        <v>161</v>
      </c>
      <c r="C38" t="s">
        <v>161</v>
      </c>
      <c r="D38" t="s">
        <v>161</v>
      </c>
    </row>
    <row r="39" spans="1:9" x14ac:dyDescent="0.15">
      <c r="A39" t="str">
        <f>'Programs to include'!A36</f>
        <v>Public provision of complementary foods with iron (malaria area)</v>
      </c>
      <c r="B39" t="s">
        <v>161</v>
      </c>
      <c r="C39" t="s">
        <v>161</v>
      </c>
      <c r="D39" t="s">
        <v>161</v>
      </c>
    </row>
    <row r="40" spans="1:9" x14ac:dyDescent="0.15">
      <c r="A40" t="str">
        <f>'Programs to include'!A37</f>
        <v>Sprinkles</v>
      </c>
      <c r="C40" t="s">
        <v>161</v>
      </c>
    </row>
    <row r="41" spans="1:9" x14ac:dyDescent="0.15">
      <c r="A41" t="str">
        <f>'Programs to include'!A38</f>
        <v>Sprinkles (malaria area)</v>
      </c>
      <c r="C41" t="s">
        <v>161</v>
      </c>
    </row>
    <row r="42" spans="1:9" x14ac:dyDescent="0.15">
      <c r="A42" t="str">
        <f>'Programs to include'!A39</f>
        <v>Treatment of MAM</v>
      </c>
      <c r="E42" t="s">
        <v>161</v>
      </c>
    </row>
    <row r="43" spans="1:9" x14ac:dyDescent="0.15">
      <c r="A43" t="str">
        <f>'Programs to include'!A40</f>
        <v>Treatment of SAM</v>
      </c>
      <c r="E43" t="s">
        <v>161</v>
      </c>
    </row>
    <row r="44" spans="1:9" x14ac:dyDescent="0.15">
      <c r="A44" t="str">
        <f>'Programs to include'!A41</f>
        <v>Vitamin A supplementation</v>
      </c>
      <c r="G44" t="s">
        <v>161</v>
      </c>
      <c r="H44" t="s">
        <v>161</v>
      </c>
    </row>
    <row r="45" spans="1:9" x14ac:dyDescent="0.15">
      <c r="A45" t="str">
        <f>'Programs to include'!A42</f>
        <v>WASH: Handwashing</v>
      </c>
      <c r="G45" t="s">
        <v>161</v>
      </c>
      <c r="H45" t="s">
        <v>161</v>
      </c>
    </row>
    <row r="46" spans="1:9" x14ac:dyDescent="0.15">
      <c r="A46" t="str">
        <f>'Programs to include'!A43</f>
        <v>WASH: Hygenic disposal</v>
      </c>
      <c r="G46" t="s">
        <v>161</v>
      </c>
      <c r="H46" t="s">
        <v>161</v>
      </c>
    </row>
    <row r="47" spans="1:9" x14ac:dyDescent="0.15">
      <c r="A47" t="str">
        <f>'Programs to include'!A44</f>
        <v>WASH: Improved sanitation</v>
      </c>
      <c r="G47" t="s">
        <v>161</v>
      </c>
      <c r="H47" t="s">
        <v>161</v>
      </c>
    </row>
    <row r="48" spans="1:9" x14ac:dyDescent="0.15">
      <c r="A48" t="str">
        <f>'Programs to include'!A45</f>
        <v>WASH: Improved water source</v>
      </c>
      <c r="G48" t="s">
        <v>161</v>
      </c>
      <c r="H48" t="s">
        <v>161</v>
      </c>
    </row>
    <row r="49" spans="1:8" x14ac:dyDescent="0.15">
      <c r="A49" t="str">
        <f>'Programs to include'!A46</f>
        <v>WASH: Piped water</v>
      </c>
      <c r="G49" t="s">
        <v>161</v>
      </c>
      <c r="H49" t="s">
        <v>161</v>
      </c>
    </row>
    <row r="50" spans="1:8" x14ac:dyDescent="0.15">
      <c r="A50" t="str">
        <f>'Programs to include'!A47</f>
        <v>Zinc for treatment + ORS</v>
      </c>
      <c r="H50" t="s">
        <v>161</v>
      </c>
    </row>
    <row r="51" spans="1:8" x14ac:dyDescent="0.15">
      <c r="A51" t="str">
        <f>'Programs to include'!A48</f>
        <v>Zinc supplementation</v>
      </c>
      <c r="B51" s="121" t="s">
        <v>161</v>
      </c>
      <c r="G51" s="121" t="s">
        <v>161</v>
      </c>
      <c r="H51" s="121" t="s">
        <v>161</v>
      </c>
    </row>
    <row r="52" spans="1:8" x14ac:dyDescent="0.15">
      <c r="A52" t="str">
        <f>'Programs to include'!A49</f>
        <v>IYCF 1</v>
      </c>
      <c r="B52" t="s">
        <v>161</v>
      </c>
      <c r="F52" t="s">
        <v>161</v>
      </c>
    </row>
    <row r="53" spans="1:8" x14ac:dyDescent="0.15">
      <c r="A53" t="str">
        <f>'Programs to include'!A50</f>
        <v>IYCF 2</v>
      </c>
      <c r="B53" t="s">
        <v>161</v>
      </c>
      <c r="F53" t="s">
        <v>161</v>
      </c>
    </row>
    <row r="54" spans="1:8" x14ac:dyDescent="0.15">
      <c r="A54" t="str">
        <f>'Programs to include'!A51</f>
        <v>IYCF 3</v>
      </c>
      <c r="B54" t="s">
        <v>161</v>
      </c>
      <c r="F54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J17" sqref="J17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246</v>
      </c>
      <c r="B1" s="9" t="s">
        <v>13</v>
      </c>
      <c r="C1" s="9" t="s">
        <v>200</v>
      </c>
      <c r="D1" s="9" t="s">
        <v>223</v>
      </c>
      <c r="E1" s="9" t="s">
        <v>224</v>
      </c>
      <c r="F1" s="9" t="s">
        <v>36</v>
      </c>
      <c r="G1" s="9" t="s">
        <v>209</v>
      </c>
      <c r="H1" s="9" t="s">
        <v>219</v>
      </c>
      <c r="I1" s="9" t="s">
        <v>218</v>
      </c>
      <c r="J1" s="9" t="s">
        <v>201</v>
      </c>
      <c r="K1" s="9" t="s">
        <v>263</v>
      </c>
    </row>
    <row r="2" spans="1:11" x14ac:dyDescent="0.15">
      <c r="A2" s="9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0" t="s">
        <v>161</v>
      </c>
    </row>
    <row r="3" spans="1:11" x14ac:dyDescent="0.15">
      <c r="A3" s="9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0" t="s">
        <v>161</v>
      </c>
    </row>
    <row r="4" spans="1:11" x14ac:dyDescent="0.15">
      <c r="A4" s="9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0" t="s">
        <v>161</v>
      </c>
    </row>
    <row r="5" spans="1:11" x14ac:dyDescent="0.15">
      <c r="A5" s="9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0" t="s">
        <v>161</v>
      </c>
    </row>
    <row r="6" spans="1:11" x14ac:dyDescent="0.15">
      <c r="A6" s="9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0" t="s">
        <v>161</v>
      </c>
    </row>
    <row r="7" spans="1:11" x14ac:dyDescent="0.15">
      <c r="A7" s="9" t="s">
        <v>111</v>
      </c>
      <c r="C7" t="s">
        <v>161</v>
      </c>
      <c r="I7" t="s">
        <v>161</v>
      </c>
      <c r="J7" s="10"/>
    </row>
    <row r="8" spans="1:11" x14ac:dyDescent="0.15">
      <c r="A8" s="9" t="s">
        <v>112</v>
      </c>
      <c r="C8" t="s">
        <v>161</v>
      </c>
      <c r="I8" t="s">
        <v>161</v>
      </c>
      <c r="J8" s="10"/>
    </row>
    <row r="9" spans="1:11" x14ac:dyDescent="0.15">
      <c r="A9" s="9" t="s">
        <v>113</v>
      </c>
      <c r="C9" t="s">
        <v>161</v>
      </c>
      <c r="I9" t="s">
        <v>161</v>
      </c>
      <c r="J9" s="10"/>
    </row>
    <row r="10" spans="1:11" x14ac:dyDescent="0.15">
      <c r="A10" s="9" t="s">
        <v>114</v>
      </c>
      <c r="C10" t="s">
        <v>161</v>
      </c>
      <c r="I10" t="s">
        <v>161</v>
      </c>
      <c r="J10" s="10"/>
    </row>
    <row r="11" spans="1:11" x14ac:dyDescent="0.15">
      <c r="A11" s="9" t="s">
        <v>107</v>
      </c>
      <c r="C11" t="s">
        <v>161</v>
      </c>
    </row>
    <row r="12" spans="1:11" x14ac:dyDescent="0.15">
      <c r="A12" s="9" t="s">
        <v>108</v>
      </c>
      <c r="C12" t="s">
        <v>161</v>
      </c>
    </row>
    <row r="13" spans="1:11" x14ac:dyDescent="0.15">
      <c r="A13" s="9" t="s">
        <v>109</v>
      </c>
      <c r="C13" t="s">
        <v>161</v>
      </c>
    </row>
    <row r="14" spans="1:11" x14ac:dyDescent="0.15">
      <c r="A14" s="9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1"/>
  <sheetViews>
    <sheetView workbookViewId="0">
      <selection activeCell="A28" sqref="A28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199</v>
      </c>
      <c r="B1" s="9" t="s">
        <v>265</v>
      </c>
    </row>
    <row r="2" spans="1:2" x14ac:dyDescent="0.15">
      <c r="A2" t="str">
        <f>'Programs to include'!A2</f>
        <v>Balanced energy-protein supplementation</v>
      </c>
      <c r="B2" s="86">
        <v>1</v>
      </c>
    </row>
    <row r="3" spans="1:2" x14ac:dyDescent="0.15">
      <c r="A3" t="str">
        <f>'Programs to include'!A3</f>
        <v>Birth age program</v>
      </c>
      <c r="B3" s="86">
        <v>1</v>
      </c>
    </row>
    <row r="4" spans="1:2" x14ac:dyDescent="0.15">
      <c r="A4" t="str">
        <f>'Programs to include'!A4</f>
        <v>Calcium supplementation</v>
      </c>
      <c r="B4" s="86">
        <v>1</v>
      </c>
    </row>
    <row r="5" spans="1:2" x14ac:dyDescent="0.15">
      <c r="A5" t="str">
        <f>'Programs to include'!A5</f>
        <v>Cash transfers</v>
      </c>
      <c r="B5" s="86">
        <v>1</v>
      </c>
    </row>
    <row r="6" spans="1:2" x14ac:dyDescent="0.15">
      <c r="A6" t="str">
        <f>'Programs to include'!A6</f>
        <v>Family Planning</v>
      </c>
      <c r="B6" s="86">
        <v>1</v>
      </c>
    </row>
    <row r="7" spans="1:2" x14ac:dyDescent="0.15">
      <c r="A7" t="str">
        <f>'Programs to include'!A7</f>
        <v>IFA fortification of maize</v>
      </c>
      <c r="B7" s="86">
        <v>1</v>
      </c>
    </row>
    <row r="8" spans="1:2" x14ac:dyDescent="0.15">
      <c r="A8" t="str">
        <f>'Programs to include'!A8</f>
        <v>IFA fortification of rice</v>
      </c>
      <c r="B8" s="86">
        <v>1</v>
      </c>
    </row>
    <row r="9" spans="1:2" x14ac:dyDescent="0.15">
      <c r="A9" t="str">
        <f>'Programs to include'!A9</f>
        <v>IFA fortification of wheat flour</v>
      </c>
      <c r="B9" s="86">
        <v>1</v>
      </c>
    </row>
    <row r="10" spans="1:2" x14ac:dyDescent="0.15">
      <c r="A10" t="str">
        <f>'Programs to include'!A10</f>
        <v>IFAS not poor: community</v>
      </c>
      <c r="B10" s="86">
        <v>1</v>
      </c>
    </row>
    <row r="11" spans="1:2" x14ac:dyDescent="0.15">
      <c r="A11" t="str">
        <f>'Programs to include'!A11</f>
        <v>IFAS not poor: community (malaria area)</v>
      </c>
      <c r="B11" s="86">
        <v>1</v>
      </c>
    </row>
    <row r="12" spans="1:2" x14ac:dyDescent="0.15">
      <c r="A12" t="str">
        <f>'Programs to include'!A12</f>
        <v>IFAS not poor: hospital</v>
      </c>
      <c r="B12" s="86">
        <v>1</v>
      </c>
    </row>
    <row r="13" spans="1:2" x14ac:dyDescent="0.15">
      <c r="A13" t="str">
        <f>'Programs to include'!A13</f>
        <v>IFAS not poor: hospital (malaria area)</v>
      </c>
      <c r="B13" s="86">
        <v>1</v>
      </c>
    </row>
    <row r="14" spans="1:2" x14ac:dyDescent="0.15">
      <c r="A14" t="str">
        <f>'Programs to include'!A14</f>
        <v>IFAS not poor: retailer</v>
      </c>
      <c r="B14" s="86">
        <v>1</v>
      </c>
    </row>
    <row r="15" spans="1:2" x14ac:dyDescent="0.15">
      <c r="A15" t="str">
        <f>'Programs to include'!A15</f>
        <v>IFAS not poor: retailer (malaria area)</v>
      </c>
      <c r="B15" s="86">
        <v>1</v>
      </c>
    </row>
    <row r="16" spans="1:2" x14ac:dyDescent="0.15">
      <c r="A16" t="str">
        <f>'Programs to include'!A16</f>
        <v>IFAS not poor: school</v>
      </c>
      <c r="B16" s="86">
        <v>1</v>
      </c>
    </row>
    <row r="17" spans="1:2" x14ac:dyDescent="0.15">
      <c r="A17" t="str">
        <f>'Programs to include'!A17</f>
        <v>IFAS not poor: school (malaria area)</v>
      </c>
      <c r="B17" s="86">
        <v>1</v>
      </c>
    </row>
    <row r="18" spans="1:2" x14ac:dyDescent="0.15">
      <c r="A18" t="str">
        <f>'Programs to include'!A18</f>
        <v>IFAS poor: community</v>
      </c>
      <c r="B18" s="86">
        <v>1</v>
      </c>
    </row>
    <row r="19" spans="1:2" x14ac:dyDescent="0.15">
      <c r="A19" t="str">
        <f>'Programs to include'!A19</f>
        <v>IFAS poor: community (malaria area)</v>
      </c>
      <c r="B19" s="86">
        <v>1</v>
      </c>
    </row>
    <row r="20" spans="1:2" x14ac:dyDescent="0.15">
      <c r="A20" t="str">
        <f>'Programs to include'!A20</f>
        <v>IFAS poor: hospital</v>
      </c>
      <c r="B20" s="86">
        <v>1</v>
      </c>
    </row>
    <row r="21" spans="1:2" x14ac:dyDescent="0.15">
      <c r="A21" t="str">
        <f>'Programs to include'!A21</f>
        <v>IFAS poor: hospital (malaria area)</v>
      </c>
      <c r="B21" s="86">
        <v>1</v>
      </c>
    </row>
    <row r="22" spans="1:2" x14ac:dyDescent="0.15">
      <c r="A22" t="str">
        <f>'Programs to include'!A22</f>
        <v>IFAS poor: school</v>
      </c>
      <c r="B22" s="86">
        <v>1</v>
      </c>
    </row>
    <row r="23" spans="1:2" x14ac:dyDescent="0.15">
      <c r="A23" t="str">
        <f>'Programs to include'!A23</f>
        <v>IFAS poor: school (malaria area)</v>
      </c>
      <c r="B23" s="86">
        <v>1</v>
      </c>
    </row>
    <row r="24" spans="1:2" x14ac:dyDescent="0.15">
      <c r="A24" t="str">
        <f>'Programs to include'!A24</f>
        <v>IPTp</v>
      </c>
      <c r="B24" s="86">
        <v>1</v>
      </c>
    </row>
    <row r="25" spans="1:2" x14ac:dyDescent="0.15">
      <c r="A25" t="str">
        <f>'Programs to include'!A25</f>
        <v>Iron and folic acid supplementation for pregnant women</v>
      </c>
      <c r="B25" s="86">
        <v>1</v>
      </c>
    </row>
    <row r="26" spans="1:2" x14ac:dyDescent="0.15">
      <c r="A26" t="str">
        <f>'Programs to include'!A26</f>
        <v>Iron and folic acid supplementation for pregnant women (malaria area)</v>
      </c>
      <c r="B26" s="86">
        <v>1</v>
      </c>
    </row>
    <row r="27" spans="1:2" x14ac:dyDescent="0.15">
      <c r="A27" t="str">
        <f>'Programs to include'!A27</f>
        <v>Iron and iodine fortification of salt</v>
      </c>
      <c r="B27" s="86">
        <v>1</v>
      </c>
    </row>
    <row r="28" spans="1:2" x14ac:dyDescent="0.15">
      <c r="A28" t="str">
        <f>'Programs to include'!A28</f>
        <v>Long-lasting insecticide-treated bednets</v>
      </c>
      <c r="B28" s="86">
        <v>1</v>
      </c>
    </row>
    <row r="29" spans="1:2" x14ac:dyDescent="0.15">
      <c r="A29" t="str">
        <f>'Programs to include'!A29</f>
        <v>Mg for eclampsia</v>
      </c>
      <c r="B29" s="86">
        <v>1</v>
      </c>
    </row>
    <row r="30" spans="1:2" x14ac:dyDescent="0.15">
      <c r="A30" t="str">
        <f>'Programs to include'!A30</f>
        <v>Mg for pre-eclampsia</v>
      </c>
      <c r="B30" s="86">
        <v>1</v>
      </c>
    </row>
    <row r="31" spans="1:2" x14ac:dyDescent="0.15">
      <c r="A31" t="str">
        <f>'Programs to include'!A31</f>
        <v>Multiple micronutrient supplementation</v>
      </c>
      <c r="B31" s="86">
        <v>1</v>
      </c>
    </row>
    <row r="32" spans="1:2" x14ac:dyDescent="0.15">
      <c r="A32" t="str">
        <f>'Programs to include'!A32</f>
        <v>Multiple micronutrient supplementation (malaria area)</v>
      </c>
      <c r="B32" s="86">
        <v>1</v>
      </c>
    </row>
    <row r="33" spans="1:2" x14ac:dyDescent="0.15">
      <c r="A33" t="str">
        <f>'Programs to include'!A33</f>
        <v>Oral rehydration salts</v>
      </c>
      <c r="B33" s="86">
        <v>1</v>
      </c>
    </row>
    <row r="34" spans="1:2" x14ac:dyDescent="0.15">
      <c r="A34" t="str">
        <f>'Programs to include'!A34</f>
        <v>Public provision of complementary foods</v>
      </c>
      <c r="B34" s="86">
        <v>1</v>
      </c>
    </row>
    <row r="35" spans="1:2" x14ac:dyDescent="0.15">
      <c r="A35" t="str">
        <f>'Programs to include'!A35</f>
        <v>Public provision of complementary foods with iron</v>
      </c>
      <c r="B35" s="86">
        <v>1</v>
      </c>
    </row>
    <row r="36" spans="1:2" x14ac:dyDescent="0.15">
      <c r="A36" t="str">
        <f>'Programs to include'!A36</f>
        <v>Public provision of complementary foods with iron (malaria area)</v>
      </c>
      <c r="B36" s="86">
        <v>1</v>
      </c>
    </row>
    <row r="37" spans="1:2" x14ac:dyDescent="0.15">
      <c r="A37" t="str">
        <f>'Programs to include'!A37</f>
        <v>Sprinkles</v>
      </c>
      <c r="B37" s="86">
        <v>1</v>
      </c>
    </row>
    <row r="38" spans="1:2" x14ac:dyDescent="0.15">
      <c r="A38" t="str">
        <f>'Programs to include'!A38</f>
        <v>Sprinkles (malaria area)</v>
      </c>
      <c r="B38" s="86">
        <v>1</v>
      </c>
    </row>
    <row r="39" spans="1:2" x14ac:dyDescent="0.15">
      <c r="A39" t="str">
        <f>'Programs to include'!A39</f>
        <v>Treatment of MAM</v>
      </c>
      <c r="B39" s="86">
        <v>1</v>
      </c>
    </row>
    <row r="40" spans="1:2" x14ac:dyDescent="0.15">
      <c r="A40" t="str">
        <f>'Programs to include'!A40</f>
        <v>Treatment of SAM</v>
      </c>
      <c r="B40" s="86">
        <v>1</v>
      </c>
    </row>
    <row r="41" spans="1:2" x14ac:dyDescent="0.15">
      <c r="A41" t="str">
        <f>'Programs to include'!A41</f>
        <v>Vitamin A supplementation</v>
      </c>
      <c r="B41" s="86">
        <v>1</v>
      </c>
    </row>
    <row r="42" spans="1:2" x14ac:dyDescent="0.15">
      <c r="A42" t="str">
        <f>'Programs to include'!A42</f>
        <v>WASH: Handwashing</v>
      </c>
      <c r="B42" s="86">
        <v>1</v>
      </c>
    </row>
    <row r="43" spans="1:2" x14ac:dyDescent="0.15">
      <c r="A43" t="str">
        <f>'Programs to include'!A43</f>
        <v>WASH: Hygenic disposal</v>
      </c>
      <c r="B43" s="86">
        <v>1</v>
      </c>
    </row>
    <row r="44" spans="1:2" x14ac:dyDescent="0.15">
      <c r="A44" t="str">
        <f>'Programs to include'!A44</f>
        <v>WASH: Improved sanitation</v>
      </c>
      <c r="B44" s="86">
        <v>1</v>
      </c>
    </row>
    <row r="45" spans="1:2" x14ac:dyDescent="0.15">
      <c r="A45" t="str">
        <f>'Programs to include'!A45</f>
        <v>WASH: Improved water source</v>
      </c>
      <c r="B45" s="86">
        <v>1</v>
      </c>
    </row>
    <row r="46" spans="1:2" x14ac:dyDescent="0.15">
      <c r="A46" t="str">
        <f>'Programs to include'!A46</f>
        <v>WASH: Piped water</v>
      </c>
      <c r="B46" s="86">
        <v>1</v>
      </c>
    </row>
    <row r="47" spans="1:2" x14ac:dyDescent="0.15">
      <c r="A47" t="str">
        <f>'Programs to include'!A47</f>
        <v>Zinc for treatment + ORS</v>
      </c>
      <c r="B47" s="86">
        <v>1</v>
      </c>
    </row>
    <row r="48" spans="1:2" x14ac:dyDescent="0.15">
      <c r="A48" t="str">
        <f>'Programs to include'!A48</f>
        <v>Zinc supplementation</v>
      </c>
      <c r="B48" s="86">
        <v>1</v>
      </c>
    </row>
    <row r="49" spans="1:2" x14ac:dyDescent="0.15">
      <c r="A49" t="str">
        <f>'Programs to include'!A49</f>
        <v>IYCF 1</v>
      </c>
      <c r="B49" s="86">
        <v>1</v>
      </c>
    </row>
    <row r="50" spans="1:2" x14ac:dyDescent="0.15">
      <c r="A50" t="str">
        <f>'Programs to include'!A50</f>
        <v>IYCF 2</v>
      </c>
      <c r="B50" s="86">
        <v>1</v>
      </c>
    </row>
    <row r="51" spans="1:2" x14ac:dyDescent="0.15">
      <c r="A51" t="str">
        <f>'Programs to include'!A51</f>
        <v>IYCF 3</v>
      </c>
      <c r="B51" s="86">
        <v>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dimension ref="A1:Y101"/>
  <sheetViews>
    <sheetView topLeftCell="A22" workbookViewId="0">
      <selection activeCell="A56" sqref="A56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9" t="s">
        <v>199</v>
      </c>
      <c r="B1" s="9" t="s">
        <v>267</v>
      </c>
      <c r="C1" s="91">
        <f>'Baseline year demographics'!$C2+1</f>
        <v>2017</v>
      </c>
      <c r="D1" s="91">
        <f>C1+1</f>
        <v>2018</v>
      </c>
      <c r="E1" s="91">
        <f t="shared" ref="E1:P1" si="0">D1+1</f>
        <v>2019</v>
      </c>
      <c r="F1" s="91">
        <f t="shared" si="0"/>
        <v>2020</v>
      </c>
      <c r="G1" s="91">
        <f t="shared" si="0"/>
        <v>2021</v>
      </c>
      <c r="H1" s="91">
        <f t="shared" si="0"/>
        <v>2022</v>
      </c>
      <c r="I1" s="91">
        <f t="shared" si="0"/>
        <v>2023</v>
      </c>
      <c r="J1" s="91">
        <f t="shared" si="0"/>
        <v>2024</v>
      </c>
      <c r="K1" s="91">
        <f t="shared" si="0"/>
        <v>2025</v>
      </c>
      <c r="L1" s="91">
        <f t="shared" si="0"/>
        <v>2026</v>
      </c>
      <c r="M1" s="91">
        <f t="shared" si="0"/>
        <v>2027</v>
      </c>
      <c r="N1" s="91">
        <f t="shared" si="0"/>
        <v>2028</v>
      </c>
      <c r="O1" s="91">
        <f t="shared" si="0"/>
        <v>2029</v>
      </c>
      <c r="P1" s="91">
        <f t="shared" si="0"/>
        <v>2030</v>
      </c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15">
      <c r="A2" t="str">
        <f>'Programs to include'!A2</f>
        <v>Balanced energy-protein supplementation</v>
      </c>
      <c r="B2" s="121" t="s">
        <v>266</v>
      </c>
      <c r="C2" s="34"/>
    </row>
    <row r="3" spans="1:25" x14ac:dyDescent="0.15">
      <c r="A3" t="str">
        <f>A2</f>
        <v>Balanced energy-protein supplementation</v>
      </c>
      <c r="B3" s="121" t="s">
        <v>268</v>
      </c>
      <c r="C3" s="34"/>
    </row>
    <row r="4" spans="1:25" x14ac:dyDescent="0.15">
      <c r="A4" t="str">
        <f>'Programs to include'!A3</f>
        <v>Birth age program</v>
      </c>
      <c r="B4" s="121" t="s">
        <v>266</v>
      </c>
      <c r="C4" s="34"/>
    </row>
    <row r="5" spans="1:25" x14ac:dyDescent="0.15">
      <c r="A5" t="str">
        <f>A4</f>
        <v>Birth age program</v>
      </c>
      <c r="B5" s="121" t="s">
        <v>268</v>
      </c>
      <c r="C5" s="34"/>
    </row>
    <row r="6" spans="1:25" x14ac:dyDescent="0.15">
      <c r="A6" t="str">
        <f>'Programs to include'!A4</f>
        <v>Calcium supplementation</v>
      </c>
      <c r="B6" s="121" t="s">
        <v>266</v>
      </c>
      <c r="C6" s="34"/>
    </row>
    <row r="7" spans="1:25" x14ac:dyDescent="0.15">
      <c r="A7" t="str">
        <f>A6</f>
        <v>Calcium supplementation</v>
      </c>
      <c r="B7" s="121" t="s">
        <v>268</v>
      </c>
      <c r="C7" s="34"/>
    </row>
    <row r="8" spans="1:25" x14ac:dyDescent="0.15">
      <c r="A8" t="str">
        <f>'Programs to include'!A5</f>
        <v>Cash transfers</v>
      </c>
      <c r="B8" s="121" t="s">
        <v>266</v>
      </c>
      <c r="C8" s="34"/>
    </row>
    <row r="9" spans="1:25" x14ac:dyDescent="0.15">
      <c r="A9" t="str">
        <f>A8</f>
        <v>Cash transfers</v>
      </c>
      <c r="B9" s="121" t="s">
        <v>268</v>
      </c>
      <c r="C9" s="34"/>
    </row>
    <row r="10" spans="1:25" x14ac:dyDescent="0.15">
      <c r="A10" t="str">
        <f>'Programs to include'!A6</f>
        <v>Family Planning</v>
      </c>
      <c r="B10" s="121" t="s">
        <v>266</v>
      </c>
      <c r="C10" s="34"/>
    </row>
    <row r="11" spans="1:25" x14ac:dyDescent="0.15">
      <c r="A11" t="str">
        <f>A10</f>
        <v>Family Planning</v>
      </c>
      <c r="B11" s="121" t="s">
        <v>268</v>
      </c>
      <c r="C11" s="34"/>
    </row>
    <row r="12" spans="1:25" x14ac:dyDescent="0.15">
      <c r="A12" t="str">
        <f>'Programs to include'!A7</f>
        <v>IFA fortification of maize</v>
      </c>
      <c r="B12" s="121" t="s">
        <v>266</v>
      </c>
      <c r="C12" s="34"/>
    </row>
    <row r="13" spans="1:25" x14ac:dyDescent="0.15">
      <c r="A13" t="str">
        <f>A12</f>
        <v>IFA fortification of maize</v>
      </c>
      <c r="B13" s="121" t="s">
        <v>268</v>
      </c>
      <c r="C13" s="34"/>
    </row>
    <row r="14" spans="1:25" x14ac:dyDescent="0.15">
      <c r="A14" t="str">
        <f>'Programs to include'!A8</f>
        <v>IFA fortification of rice</v>
      </c>
      <c r="B14" s="121" t="s">
        <v>266</v>
      </c>
      <c r="C14" s="34"/>
    </row>
    <row r="15" spans="1:25" x14ac:dyDescent="0.15">
      <c r="A15" t="str">
        <f>A14</f>
        <v>IFA fortification of rice</v>
      </c>
      <c r="B15" s="121" t="s">
        <v>268</v>
      </c>
      <c r="C15" s="34"/>
    </row>
    <row r="16" spans="1:25" x14ac:dyDescent="0.15">
      <c r="A16" t="str">
        <f>'Programs to include'!A9</f>
        <v>IFA fortification of wheat flour</v>
      </c>
      <c r="B16" s="121" t="s">
        <v>266</v>
      </c>
      <c r="C16" s="34"/>
    </row>
    <row r="17" spans="1:3" x14ac:dyDescent="0.15">
      <c r="A17" t="str">
        <f>A16</f>
        <v>IFA fortification of wheat flour</v>
      </c>
      <c r="B17" s="121" t="s">
        <v>268</v>
      </c>
      <c r="C17" s="34"/>
    </row>
    <row r="18" spans="1:3" x14ac:dyDescent="0.15">
      <c r="A18" t="str">
        <f>'Programs to include'!A10</f>
        <v>IFAS not poor: community</v>
      </c>
      <c r="B18" s="121" t="s">
        <v>266</v>
      </c>
      <c r="C18" s="34"/>
    </row>
    <row r="19" spans="1:3" x14ac:dyDescent="0.15">
      <c r="A19" t="str">
        <f>A18</f>
        <v>IFAS not poor: community</v>
      </c>
      <c r="B19" s="121" t="s">
        <v>268</v>
      </c>
      <c r="C19" s="34"/>
    </row>
    <row r="20" spans="1:3" x14ac:dyDescent="0.15">
      <c r="A20" t="str">
        <f>'Programs to include'!A11</f>
        <v>IFAS not poor: community (malaria area)</v>
      </c>
      <c r="B20" s="121" t="s">
        <v>266</v>
      </c>
      <c r="C20" s="34"/>
    </row>
    <row r="21" spans="1:3" x14ac:dyDescent="0.15">
      <c r="A21" t="str">
        <f>A20</f>
        <v>IFAS not poor: community (malaria area)</v>
      </c>
      <c r="B21" s="121" t="s">
        <v>268</v>
      </c>
      <c r="C21" s="34"/>
    </row>
    <row r="22" spans="1:3" x14ac:dyDescent="0.15">
      <c r="A22" t="str">
        <f>'Programs to include'!A12</f>
        <v>IFAS not poor: hospital</v>
      </c>
      <c r="B22" s="121" t="s">
        <v>266</v>
      </c>
      <c r="C22" s="34"/>
    </row>
    <row r="23" spans="1:3" x14ac:dyDescent="0.15">
      <c r="A23" t="str">
        <f>A22</f>
        <v>IFAS not poor: hospital</v>
      </c>
      <c r="B23" s="121" t="s">
        <v>268</v>
      </c>
      <c r="C23" s="34"/>
    </row>
    <row r="24" spans="1:3" x14ac:dyDescent="0.15">
      <c r="A24" t="str">
        <f>'Programs to include'!A13</f>
        <v>IFAS not poor: hospital (malaria area)</v>
      </c>
      <c r="B24" s="121" t="s">
        <v>266</v>
      </c>
      <c r="C24" s="34"/>
    </row>
    <row r="25" spans="1:3" x14ac:dyDescent="0.15">
      <c r="A25" t="str">
        <f>A24</f>
        <v>IFAS not poor: hospital (malaria area)</v>
      </c>
      <c r="B25" s="121" t="s">
        <v>268</v>
      </c>
      <c r="C25" s="34"/>
    </row>
    <row r="26" spans="1:3" x14ac:dyDescent="0.15">
      <c r="A26" t="str">
        <f>'Programs to include'!A14</f>
        <v>IFAS not poor: retailer</v>
      </c>
      <c r="B26" s="121" t="s">
        <v>266</v>
      </c>
      <c r="C26" s="34"/>
    </row>
    <row r="27" spans="1:3" x14ac:dyDescent="0.15">
      <c r="A27" t="str">
        <f>A26</f>
        <v>IFAS not poor: retailer</v>
      </c>
      <c r="B27" s="121" t="s">
        <v>268</v>
      </c>
      <c r="C27" s="34"/>
    </row>
    <row r="28" spans="1:3" x14ac:dyDescent="0.15">
      <c r="A28" t="str">
        <f>'Programs to include'!A15</f>
        <v>IFAS not poor: retailer (malaria area)</v>
      </c>
      <c r="B28" s="121" t="s">
        <v>266</v>
      </c>
      <c r="C28" s="34"/>
    </row>
    <row r="29" spans="1:3" x14ac:dyDescent="0.15">
      <c r="A29" t="str">
        <f>A28</f>
        <v>IFAS not poor: retailer (malaria area)</v>
      </c>
      <c r="B29" s="121" t="s">
        <v>268</v>
      </c>
      <c r="C29" s="34"/>
    </row>
    <row r="30" spans="1:3" x14ac:dyDescent="0.15">
      <c r="A30" t="str">
        <f>'Programs to include'!A16</f>
        <v>IFAS not poor: school</v>
      </c>
      <c r="B30" s="121" t="s">
        <v>266</v>
      </c>
      <c r="C30" s="34"/>
    </row>
    <row r="31" spans="1:3" x14ac:dyDescent="0.15">
      <c r="A31" t="str">
        <f>A30</f>
        <v>IFAS not poor: school</v>
      </c>
      <c r="B31" s="121" t="s">
        <v>268</v>
      </c>
      <c r="C31" s="34"/>
    </row>
    <row r="32" spans="1:3" x14ac:dyDescent="0.15">
      <c r="A32" t="str">
        <f>'Programs to include'!A17</f>
        <v>IFAS not poor: school (malaria area)</v>
      </c>
      <c r="B32" s="121" t="s">
        <v>266</v>
      </c>
      <c r="C32" s="34"/>
    </row>
    <row r="33" spans="1:3" x14ac:dyDescent="0.15">
      <c r="A33" t="str">
        <f>A32</f>
        <v>IFAS not poor: school (malaria area)</v>
      </c>
      <c r="B33" s="121" t="s">
        <v>268</v>
      </c>
      <c r="C33" s="34"/>
    </row>
    <row r="34" spans="1:3" x14ac:dyDescent="0.15">
      <c r="A34" t="str">
        <f>'Programs to include'!A18</f>
        <v>IFAS poor: community</v>
      </c>
      <c r="B34" s="121" t="s">
        <v>266</v>
      </c>
      <c r="C34" s="34"/>
    </row>
    <row r="35" spans="1:3" x14ac:dyDescent="0.15">
      <c r="A35" t="str">
        <f>A34</f>
        <v>IFAS poor: community</v>
      </c>
      <c r="B35" s="121" t="s">
        <v>268</v>
      </c>
      <c r="C35" s="34"/>
    </row>
    <row r="36" spans="1:3" x14ac:dyDescent="0.15">
      <c r="A36" t="str">
        <f>'Programs to include'!A19</f>
        <v>IFAS poor: community (malaria area)</v>
      </c>
      <c r="B36" s="121" t="s">
        <v>266</v>
      </c>
      <c r="C36" s="34"/>
    </row>
    <row r="37" spans="1:3" x14ac:dyDescent="0.15">
      <c r="A37" t="str">
        <f>A36</f>
        <v>IFAS poor: community (malaria area)</v>
      </c>
      <c r="B37" s="121" t="s">
        <v>268</v>
      </c>
      <c r="C37" s="34"/>
    </row>
    <row r="38" spans="1:3" x14ac:dyDescent="0.15">
      <c r="A38" t="str">
        <f>'Programs to include'!A20</f>
        <v>IFAS poor: hospital</v>
      </c>
      <c r="B38" s="121" t="s">
        <v>266</v>
      </c>
      <c r="C38" s="34"/>
    </row>
    <row r="39" spans="1:3" x14ac:dyDescent="0.15">
      <c r="A39" t="str">
        <f>A38</f>
        <v>IFAS poor: hospital</v>
      </c>
      <c r="B39" s="121" t="s">
        <v>268</v>
      </c>
      <c r="C39" s="34"/>
    </row>
    <row r="40" spans="1:3" x14ac:dyDescent="0.15">
      <c r="A40" t="str">
        <f>'Programs to include'!A21</f>
        <v>IFAS poor: hospital (malaria area)</v>
      </c>
      <c r="B40" s="121" t="s">
        <v>266</v>
      </c>
      <c r="C40" s="34"/>
    </row>
    <row r="41" spans="1:3" x14ac:dyDescent="0.15">
      <c r="A41" t="str">
        <f>A40</f>
        <v>IFAS poor: hospital (malaria area)</v>
      </c>
      <c r="B41" s="121" t="s">
        <v>268</v>
      </c>
      <c r="C41" s="34"/>
    </row>
    <row r="42" spans="1:3" x14ac:dyDescent="0.15">
      <c r="A42" t="str">
        <f>'Programs to include'!A22</f>
        <v>IFAS poor: school</v>
      </c>
      <c r="B42" s="121" t="s">
        <v>266</v>
      </c>
      <c r="C42" s="34"/>
    </row>
    <row r="43" spans="1:3" x14ac:dyDescent="0.15">
      <c r="A43" t="str">
        <f>A42</f>
        <v>IFAS poor: school</v>
      </c>
      <c r="B43" s="121" t="s">
        <v>268</v>
      </c>
      <c r="C43" s="34"/>
    </row>
    <row r="44" spans="1:3" x14ac:dyDescent="0.15">
      <c r="A44" t="str">
        <f>'Programs to include'!A23</f>
        <v>IFAS poor: school (malaria area)</v>
      </c>
      <c r="B44" s="121" t="s">
        <v>266</v>
      </c>
      <c r="C44" s="34"/>
    </row>
    <row r="45" spans="1:3" x14ac:dyDescent="0.15">
      <c r="A45" t="str">
        <f>A44</f>
        <v>IFAS poor: school (malaria area)</v>
      </c>
      <c r="B45" s="121" t="s">
        <v>268</v>
      </c>
      <c r="C45" s="34"/>
    </row>
    <row r="46" spans="1:3" x14ac:dyDescent="0.15">
      <c r="A46" t="str">
        <f>'Programs to include'!A24</f>
        <v>IPTp</v>
      </c>
      <c r="B46" s="121" t="s">
        <v>266</v>
      </c>
      <c r="C46" s="34"/>
    </row>
    <row r="47" spans="1:3" x14ac:dyDescent="0.15">
      <c r="A47" t="str">
        <f>A46</f>
        <v>IPTp</v>
      </c>
      <c r="B47" s="121" t="s">
        <v>268</v>
      </c>
      <c r="C47" s="34"/>
    </row>
    <row r="48" spans="1:3" x14ac:dyDescent="0.15">
      <c r="A48" t="str">
        <f>'Programs to include'!A25</f>
        <v>Iron and folic acid supplementation for pregnant women</v>
      </c>
      <c r="B48" s="121" t="s">
        <v>266</v>
      </c>
      <c r="C48" s="34"/>
    </row>
    <row r="49" spans="1:3" x14ac:dyDescent="0.15">
      <c r="A49" t="str">
        <f>A48</f>
        <v>Iron and folic acid supplementation for pregnant women</v>
      </c>
      <c r="B49" s="121" t="s">
        <v>268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21" t="s">
        <v>266</v>
      </c>
      <c r="C50" s="34"/>
    </row>
    <row r="51" spans="1:3" x14ac:dyDescent="0.15">
      <c r="A51" t="str">
        <f>A50</f>
        <v>Iron and folic acid supplementation for pregnant women (malaria area)</v>
      </c>
      <c r="B51" s="121" t="s">
        <v>268</v>
      </c>
      <c r="C51" s="34"/>
    </row>
    <row r="52" spans="1:3" x14ac:dyDescent="0.15">
      <c r="A52" t="str">
        <f>'Programs to include'!A27</f>
        <v>Iron and iodine fortification of salt</v>
      </c>
      <c r="B52" s="121" t="s">
        <v>266</v>
      </c>
      <c r="C52" s="34"/>
    </row>
    <row r="53" spans="1:3" x14ac:dyDescent="0.15">
      <c r="A53" t="str">
        <f>A52</f>
        <v>Iron and iodine fortification of salt</v>
      </c>
      <c r="B53" s="121" t="s">
        <v>268</v>
      </c>
      <c r="C53" s="34"/>
    </row>
    <row r="54" spans="1:3" x14ac:dyDescent="0.15">
      <c r="A54" t="str">
        <f>'Programs to include'!A28</f>
        <v>Long-lasting insecticide-treated bednets</v>
      </c>
      <c r="B54" s="121" t="s">
        <v>266</v>
      </c>
      <c r="C54" s="34"/>
    </row>
    <row r="55" spans="1:3" x14ac:dyDescent="0.15">
      <c r="A55" t="str">
        <f>A54</f>
        <v>Long-lasting insecticide-treated bednets</v>
      </c>
      <c r="B55" s="121" t="s">
        <v>268</v>
      </c>
      <c r="C55" s="34"/>
    </row>
    <row r="56" spans="1:3" x14ac:dyDescent="0.15">
      <c r="A56" t="str">
        <f>'Programs to include'!A29</f>
        <v>Mg for eclampsia</v>
      </c>
      <c r="B56" s="121" t="s">
        <v>266</v>
      </c>
      <c r="C56" s="34"/>
    </row>
    <row r="57" spans="1:3" x14ac:dyDescent="0.15">
      <c r="A57" t="str">
        <f>A56</f>
        <v>Mg for eclampsia</v>
      </c>
      <c r="B57" s="121" t="s">
        <v>268</v>
      </c>
      <c r="C57" s="34"/>
    </row>
    <row r="58" spans="1:3" x14ac:dyDescent="0.15">
      <c r="A58" t="str">
        <f>'Programs to include'!A30</f>
        <v>Mg for pre-eclampsia</v>
      </c>
      <c r="B58" s="121" t="s">
        <v>266</v>
      </c>
      <c r="C58" s="34"/>
    </row>
    <row r="59" spans="1:3" x14ac:dyDescent="0.15">
      <c r="A59" t="str">
        <f>A58</f>
        <v>Mg for pre-eclampsia</v>
      </c>
      <c r="B59" s="121" t="s">
        <v>268</v>
      </c>
      <c r="C59" s="34"/>
    </row>
    <row r="60" spans="1:3" x14ac:dyDescent="0.15">
      <c r="A60" t="str">
        <f>'Programs to include'!A31</f>
        <v>Multiple micronutrient supplementation</v>
      </c>
      <c r="B60" s="121" t="s">
        <v>266</v>
      </c>
      <c r="C60" s="34"/>
    </row>
    <row r="61" spans="1:3" x14ac:dyDescent="0.15">
      <c r="A61" t="str">
        <f>A60</f>
        <v>Multiple micronutrient supplementation</v>
      </c>
      <c r="B61" s="121" t="s">
        <v>268</v>
      </c>
      <c r="C61" s="34"/>
    </row>
    <row r="62" spans="1:3" x14ac:dyDescent="0.15">
      <c r="A62" t="str">
        <f>'Programs to include'!A32</f>
        <v>Multiple micronutrient supplementation (malaria area)</v>
      </c>
      <c r="B62" s="121" t="s">
        <v>266</v>
      </c>
      <c r="C62" s="34"/>
    </row>
    <row r="63" spans="1:3" x14ac:dyDescent="0.15">
      <c r="A63" t="str">
        <f>A62</f>
        <v>Multiple micronutrient supplementation (malaria area)</v>
      </c>
      <c r="B63" s="121" t="s">
        <v>268</v>
      </c>
      <c r="C63" s="34"/>
    </row>
    <row r="64" spans="1:3" x14ac:dyDescent="0.15">
      <c r="A64" t="str">
        <f>'Programs to include'!A33</f>
        <v>Oral rehydration salts</v>
      </c>
      <c r="B64" s="121" t="s">
        <v>266</v>
      </c>
      <c r="C64" s="34"/>
    </row>
    <row r="65" spans="1:3" x14ac:dyDescent="0.15">
      <c r="A65" t="str">
        <f>A64</f>
        <v>Oral rehydration salts</v>
      </c>
      <c r="B65" s="121" t="s">
        <v>268</v>
      </c>
      <c r="C65" s="34"/>
    </row>
    <row r="66" spans="1:3" x14ac:dyDescent="0.15">
      <c r="A66" t="str">
        <f>'Programs to include'!A34</f>
        <v>Public provision of complementary foods</v>
      </c>
      <c r="B66" s="121" t="s">
        <v>266</v>
      </c>
      <c r="C66" s="34"/>
    </row>
    <row r="67" spans="1:3" x14ac:dyDescent="0.15">
      <c r="A67" t="str">
        <f>A66</f>
        <v>Public provision of complementary foods</v>
      </c>
      <c r="B67" s="121" t="s">
        <v>268</v>
      </c>
      <c r="C67" s="34"/>
    </row>
    <row r="68" spans="1:3" x14ac:dyDescent="0.15">
      <c r="A68" t="str">
        <f>'Programs to include'!A35</f>
        <v>Public provision of complementary foods with iron</v>
      </c>
      <c r="B68" s="121" t="s">
        <v>266</v>
      </c>
      <c r="C68" s="34"/>
    </row>
    <row r="69" spans="1:3" x14ac:dyDescent="0.15">
      <c r="A69" t="str">
        <f>A68</f>
        <v>Public provision of complementary foods with iron</v>
      </c>
      <c r="B69" s="121" t="s">
        <v>268</v>
      </c>
      <c r="C69" s="34"/>
    </row>
    <row r="70" spans="1:3" x14ac:dyDescent="0.15">
      <c r="A70" t="str">
        <f>'Programs to include'!A36</f>
        <v>Public provision of complementary foods with iron (malaria area)</v>
      </c>
      <c r="B70" s="121" t="s">
        <v>266</v>
      </c>
      <c r="C70" s="34"/>
    </row>
    <row r="71" spans="1:3" x14ac:dyDescent="0.15">
      <c r="A71" t="str">
        <f>A70</f>
        <v>Public provision of complementary foods with iron (malaria area)</v>
      </c>
      <c r="B71" s="121" t="s">
        <v>268</v>
      </c>
      <c r="C71" s="34"/>
    </row>
    <row r="72" spans="1:3" x14ac:dyDescent="0.15">
      <c r="A72" t="str">
        <f>'Programs to include'!A37</f>
        <v>Sprinkles</v>
      </c>
      <c r="B72" s="121" t="s">
        <v>266</v>
      </c>
      <c r="C72" s="34"/>
    </row>
    <row r="73" spans="1:3" x14ac:dyDescent="0.15">
      <c r="A73" t="str">
        <f>A72</f>
        <v>Sprinkles</v>
      </c>
      <c r="B73" s="121" t="s">
        <v>268</v>
      </c>
      <c r="C73" s="34"/>
    </row>
    <row r="74" spans="1:3" x14ac:dyDescent="0.15">
      <c r="A74" t="str">
        <f>'Programs to include'!A38</f>
        <v>Sprinkles (malaria area)</v>
      </c>
      <c r="B74" s="121" t="s">
        <v>266</v>
      </c>
      <c r="C74" s="34"/>
    </row>
    <row r="75" spans="1:3" x14ac:dyDescent="0.15">
      <c r="A75" t="str">
        <f>A74</f>
        <v>Sprinkles (malaria area)</v>
      </c>
      <c r="B75" s="121" t="s">
        <v>268</v>
      </c>
      <c r="C75" s="34"/>
    </row>
    <row r="76" spans="1:3" x14ac:dyDescent="0.15">
      <c r="A76" t="str">
        <f>'Programs to include'!A39</f>
        <v>Treatment of MAM</v>
      </c>
      <c r="B76" s="121" t="s">
        <v>266</v>
      </c>
      <c r="C76" s="34"/>
    </row>
    <row r="77" spans="1:3" x14ac:dyDescent="0.15">
      <c r="A77" t="str">
        <f>A76</f>
        <v>Treatment of MAM</v>
      </c>
      <c r="B77" s="121" t="s">
        <v>268</v>
      </c>
      <c r="C77" s="34"/>
    </row>
    <row r="78" spans="1:3" x14ac:dyDescent="0.15">
      <c r="A78" t="str">
        <f>'Programs to include'!A40</f>
        <v>Treatment of SAM</v>
      </c>
      <c r="B78" s="121" t="s">
        <v>266</v>
      </c>
      <c r="C78" s="34"/>
    </row>
    <row r="79" spans="1:3" x14ac:dyDescent="0.15">
      <c r="A79" t="str">
        <f>A78</f>
        <v>Treatment of SAM</v>
      </c>
      <c r="B79" s="121" t="s">
        <v>268</v>
      </c>
      <c r="C79" s="34"/>
    </row>
    <row r="80" spans="1:3" x14ac:dyDescent="0.15">
      <c r="A80" t="str">
        <f>'Programs to include'!A41</f>
        <v>Vitamin A supplementation</v>
      </c>
      <c r="B80" s="121" t="s">
        <v>266</v>
      </c>
      <c r="C80" s="34"/>
    </row>
    <row r="81" spans="1:3" x14ac:dyDescent="0.15">
      <c r="A81" t="str">
        <f>A80</f>
        <v>Vitamin A supplementation</v>
      </c>
      <c r="B81" s="121" t="s">
        <v>268</v>
      </c>
      <c r="C81" s="34"/>
    </row>
    <row r="82" spans="1:3" x14ac:dyDescent="0.15">
      <c r="A82" t="str">
        <f>'Programs to include'!A42</f>
        <v>WASH: Handwashing</v>
      </c>
      <c r="B82" s="121" t="s">
        <v>266</v>
      </c>
      <c r="C82" s="34"/>
    </row>
    <row r="83" spans="1:3" x14ac:dyDescent="0.15">
      <c r="A83" t="str">
        <f>A82</f>
        <v>WASH: Handwashing</v>
      </c>
      <c r="B83" s="121" t="s">
        <v>268</v>
      </c>
      <c r="C83" s="34"/>
    </row>
    <row r="84" spans="1:3" x14ac:dyDescent="0.15">
      <c r="A84" t="str">
        <f>'Programs to include'!A43</f>
        <v>WASH: Hygenic disposal</v>
      </c>
      <c r="B84" s="121" t="s">
        <v>266</v>
      </c>
      <c r="C84" s="34"/>
    </row>
    <row r="85" spans="1:3" x14ac:dyDescent="0.15">
      <c r="A85" t="str">
        <f>A84</f>
        <v>WASH: Hygenic disposal</v>
      </c>
      <c r="B85" s="121" t="s">
        <v>268</v>
      </c>
      <c r="C85" s="34"/>
    </row>
    <row r="86" spans="1:3" x14ac:dyDescent="0.15">
      <c r="A86" t="str">
        <f>'Programs to include'!A44</f>
        <v>WASH: Improved sanitation</v>
      </c>
      <c r="B86" s="121" t="s">
        <v>266</v>
      </c>
      <c r="C86" s="34"/>
    </row>
    <row r="87" spans="1:3" x14ac:dyDescent="0.15">
      <c r="A87" t="str">
        <f>A86</f>
        <v>WASH: Improved sanitation</v>
      </c>
      <c r="B87" s="121" t="s">
        <v>268</v>
      </c>
      <c r="C87" s="34"/>
    </row>
    <row r="88" spans="1:3" x14ac:dyDescent="0.15">
      <c r="A88" t="str">
        <f>'Programs to include'!A45</f>
        <v>WASH: Improved water source</v>
      </c>
      <c r="B88" s="121" t="s">
        <v>266</v>
      </c>
      <c r="C88" s="34"/>
    </row>
    <row r="89" spans="1:3" x14ac:dyDescent="0.15">
      <c r="A89" t="str">
        <f>A88</f>
        <v>WASH: Improved water source</v>
      </c>
      <c r="B89" s="121" t="s">
        <v>268</v>
      </c>
      <c r="C89" s="34"/>
    </row>
    <row r="90" spans="1:3" x14ac:dyDescent="0.15">
      <c r="A90" t="str">
        <f>'Programs to include'!A46</f>
        <v>WASH: Piped water</v>
      </c>
      <c r="B90" s="121" t="s">
        <v>266</v>
      </c>
      <c r="C90" s="34"/>
    </row>
    <row r="91" spans="1:3" x14ac:dyDescent="0.15">
      <c r="A91" t="str">
        <f>A90</f>
        <v>WASH: Piped water</v>
      </c>
      <c r="B91" s="121" t="s">
        <v>268</v>
      </c>
      <c r="C91" s="34"/>
    </row>
    <row r="92" spans="1:3" x14ac:dyDescent="0.15">
      <c r="A92" t="str">
        <f>'Programs to include'!A47</f>
        <v>Zinc for treatment + ORS</v>
      </c>
      <c r="B92" s="121" t="s">
        <v>266</v>
      </c>
      <c r="C92" s="34"/>
    </row>
    <row r="93" spans="1:3" x14ac:dyDescent="0.15">
      <c r="A93" t="str">
        <f>A92</f>
        <v>Zinc for treatment + ORS</v>
      </c>
      <c r="B93" s="121" t="s">
        <v>268</v>
      </c>
      <c r="C93" s="34"/>
    </row>
    <row r="94" spans="1:3" x14ac:dyDescent="0.15">
      <c r="A94" t="str">
        <f>'Programs to include'!A48</f>
        <v>Zinc supplementation</v>
      </c>
      <c r="B94" s="121" t="s">
        <v>266</v>
      </c>
      <c r="C94" s="34"/>
    </row>
    <row r="95" spans="1:3" x14ac:dyDescent="0.15">
      <c r="A95" t="str">
        <f>A94</f>
        <v>Zinc supplementation</v>
      </c>
      <c r="B95" s="121" t="s">
        <v>268</v>
      </c>
      <c r="C95" s="34"/>
    </row>
    <row r="96" spans="1:3" x14ac:dyDescent="0.15">
      <c r="A96" t="str">
        <f>'Programs to include'!A49</f>
        <v>IYCF 1</v>
      </c>
      <c r="B96" s="121" t="s">
        <v>266</v>
      </c>
      <c r="C96" s="34"/>
    </row>
    <row r="97" spans="1:3" x14ac:dyDescent="0.15">
      <c r="A97" t="str">
        <f>A96</f>
        <v>IYCF 1</v>
      </c>
      <c r="B97" s="121" t="s">
        <v>268</v>
      </c>
      <c r="C97" s="34"/>
    </row>
    <row r="98" spans="1:3" x14ac:dyDescent="0.15">
      <c r="A98" t="str">
        <f>'Programs to include'!A50</f>
        <v>IYCF 2</v>
      </c>
      <c r="B98" s="121" t="s">
        <v>266</v>
      </c>
      <c r="C98" s="34"/>
    </row>
    <row r="99" spans="1:3" x14ac:dyDescent="0.15">
      <c r="A99" t="str">
        <f>A98</f>
        <v>IYCF 2</v>
      </c>
      <c r="B99" s="121" t="s">
        <v>268</v>
      </c>
      <c r="C99" s="34"/>
    </row>
    <row r="100" spans="1:3" x14ac:dyDescent="0.15">
      <c r="A100" t="str">
        <f>'Programs to include'!A51</f>
        <v>IYCF 3</v>
      </c>
      <c r="B100" s="121" t="s">
        <v>266</v>
      </c>
      <c r="C100" s="34"/>
    </row>
    <row r="101" spans="1:3" x14ac:dyDescent="0.15">
      <c r="A101" t="str">
        <f>A100</f>
        <v>IYCF 3</v>
      </c>
      <c r="B101" s="121" t="s">
        <v>268</v>
      </c>
      <c r="C101" s="3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7D7C-27C3-0245-A9EE-CC3E398BBA0F}">
  <sheetPr>
    <tabColor theme="7" tint="-0.249977111117893"/>
  </sheetPr>
  <dimension ref="A1:K32"/>
  <sheetViews>
    <sheetView workbookViewId="0">
      <selection activeCell="C34" sqref="C34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9" customFormat="1" x14ac:dyDescent="0.15">
      <c r="A1" s="9" t="s">
        <v>269</v>
      </c>
      <c r="B1" s="9" t="s">
        <v>189</v>
      </c>
      <c r="C1" s="9">
        <v>2010</v>
      </c>
      <c r="D1" s="9">
        <v>2011</v>
      </c>
      <c r="E1" s="9">
        <v>2012</v>
      </c>
      <c r="F1" s="9">
        <v>2013</v>
      </c>
      <c r="G1" s="9">
        <v>2014</v>
      </c>
      <c r="H1" s="9">
        <v>2015</v>
      </c>
      <c r="I1" s="9">
        <v>2016</v>
      </c>
      <c r="J1" s="9">
        <v>2017</v>
      </c>
      <c r="K1" s="9">
        <v>2018</v>
      </c>
    </row>
    <row r="2" spans="1:11" x14ac:dyDescent="0.15">
      <c r="A2" s="9" t="s">
        <v>13</v>
      </c>
      <c r="B2" s="9" t="s">
        <v>6</v>
      </c>
      <c r="C2" s="86">
        <f>SUM(Distributions!$C$4:$C$5)</f>
        <v>0.13999999999999999</v>
      </c>
      <c r="D2" s="86">
        <f>SUM(Distributions!$C$4:$C$5)</f>
        <v>0.13999999999999999</v>
      </c>
      <c r="E2" s="86">
        <f>SUM(Distributions!$C$4:$C$5)</f>
        <v>0.13999999999999999</v>
      </c>
      <c r="F2" s="86">
        <f>SUM(Distributions!$C$4:$C$5)</f>
        <v>0.13999999999999999</v>
      </c>
      <c r="G2" s="86">
        <f>SUM(Distributions!$C$4:$C$5)</f>
        <v>0.13999999999999999</v>
      </c>
      <c r="H2" s="86">
        <f>SUM(Distributions!$C$4:$C$5)</f>
        <v>0.13999999999999999</v>
      </c>
      <c r="I2" s="86">
        <f>SUM(Distributions!$C$4:$C$5)</f>
        <v>0.13999999999999999</v>
      </c>
      <c r="J2" s="86">
        <f>SUM(Distributions!$C$4:$C$5)</f>
        <v>0.13999999999999999</v>
      </c>
      <c r="K2" s="86">
        <f>SUM(Distributions!$C$4:$C$5)</f>
        <v>0.13999999999999999</v>
      </c>
    </row>
    <row r="3" spans="1:11" x14ac:dyDescent="0.15">
      <c r="B3" s="9" t="s">
        <v>7</v>
      </c>
      <c r="C3" s="86">
        <f>SUM(Distributions!D$4:D$5)</f>
        <v>0.13999999999999999</v>
      </c>
      <c r="D3" s="86">
        <f>SUM(Distributions!D$4:D$5)</f>
        <v>0.13999999999999999</v>
      </c>
      <c r="E3" s="86">
        <f>SUM(Distributions!D$4:D$5)</f>
        <v>0.13999999999999999</v>
      </c>
      <c r="F3" s="86">
        <f>SUM(Distributions!D$4:D$5)</f>
        <v>0.13999999999999999</v>
      </c>
      <c r="G3" s="86">
        <f>SUM(Distributions!D$4:D$5)</f>
        <v>0.13999999999999999</v>
      </c>
      <c r="H3" s="86">
        <f>SUM(Distributions!D$4:D$5)</f>
        <v>0.13999999999999999</v>
      </c>
      <c r="I3" s="86">
        <f>SUM(Distributions!D$4:D$5)</f>
        <v>0.13999999999999999</v>
      </c>
      <c r="J3" s="86">
        <f>SUM(Distributions!D$4:D$5)</f>
        <v>0.13999999999999999</v>
      </c>
      <c r="K3" s="86">
        <f>SUM(Distributions!D$4:D$5)</f>
        <v>0.13999999999999999</v>
      </c>
    </row>
    <row r="4" spans="1:11" x14ac:dyDescent="0.15">
      <c r="B4" s="9" t="s">
        <v>8</v>
      </c>
      <c r="C4" s="86">
        <f>SUM(Distributions!E$4:E$5)</f>
        <v>0.19600000000000001</v>
      </c>
      <c r="D4" s="86">
        <f>SUM(Distributions!E$4:E$5)</f>
        <v>0.19600000000000001</v>
      </c>
      <c r="E4" s="86">
        <f>SUM(Distributions!E$4:E$5)</f>
        <v>0.19600000000000001</v>
      </c>
      <c r="F4" s="86">
        <f>SUM(Distributions!E$4:E$5)</f>
        <v>0.19600000000000001</v>
      </c>
      <c r="G4" s="86">
        <f>SUM(Distributions!E$4:E$5)</f>
        <v>0.19600000000000001</v>
      </c>
      <c r="H4" s="86">
        <f>SUM(Distributions!E$4:E$5)</f>
        <v>0.19600000000000001</v>
      </c>
      <c r="I4" s="86">
        <f>SUM(Distributions!E$4:E$5)</f>
        <v>0.19600000000000001</v>
      </c>
      <c r="J4" s="86">
        <f>SUM(Distributions!E$4:E$5)</f>
        <v>0.19600000000000001</v>
      </c>
      <c r="K4" s="86">
        <f>SUM(Distributions!E$4:E$5)</f>
        <v>0.19600000000000001</v>
      </c>
    </row>
    <row r="5" spans="1:11" x14ac:dyDescent="0.15">
      <c r="B5" s="9" t="s">
        <v>9</v>
      </c>
      <c r="C5" s="86">
        <f>SUM(Distributions!F$4:F$5)</f>
        <v>0.38100000000000001</v>
      </c>
      <c r="D5" s="86">
        <f>SUM(Distributions!F$4:F$5)</f>
        <v>0.38100000000000001</v>
      </c>
      <c r="E5" s="86">
        <f>SUM(Distributions!F$4:F$5)</f>
        <v>0.38100000000000001</v>
      </c>
      <c r="F5" s="86">
        <f>SUM(Distributions!F$4:F$5)</f>
        <v>0.38100000000000001</v>
      </c>
      <c r="G5" s="86">
        <f>SUM(Distributions!F$4:F$5)</f>
        <v>0.38100000000000001</v>
      </c>
      <c r="H5" s="86">
        <f>SUM(Distributions!F$4:F$5)</f>
        <v>0.38100000000000001</v>
      </c>
      <c r="I5" s="86">
        <f>SUM(Distributions!F$4:F$5)</f>
        <v>0.38100000000000001</v>
      </c>
      <c r="J5" s="86">
        <f>SUM(Distributions!F$4:F$5)</f>
        <v>0.38100000000000001</v>
      </c>
      <c r="K5" s="86">
        <f>SUM(Distributions!F$4:F$5)</f>
        <v>0.38100000000000001</v>
      </c>
    </row>
    <row r="6" spans="1:11" x14ac:dyDescent="0.15">
      <c r="B6" s="9" t="s">
        <v>10</v>
      </c>
      <c r="C6" s="86">
        <f>SUM(Distributions!G$4:G$5)</f>
        <v>0.41400000000000003</v>
      </c>
      <c r="D6" s="86">
        <f>SUM(Distributions!G$4:G$5)</f>
        <v>0.41400000000000003</v>
      </c>
      <c r="E6" s="86">
        <f>SUM(Distributions!G$4:G$5)</f>
        <v>0.41400000000000003</v>
      </c>
      <c r="F6" s="86">
        <f>SUM(Distributions!G$4:G$5)</f>
        <v>0.41400000000000003</v>
      </c>
      <c r="G6" s="86">
        <f>SUM(Distributions!G$4:G$5)</f>
        <v>0.41400000000000003</v>
      </c>
      <c r="H6" s="86">
        <f>SUM(Distributions!G$4:G$5)</f>
        <v>0.41400000000000003</v>
      </c>
      <c r="I6" s="86">
        <f>SUM(Distributions!G$4:G$5)</f>
        <v>0.41400000000000003</v>
      </c>
      <c r="J6" s="86">
        <f>SUM(Distributions!G$4:G$5)</f>
        <v>0.41400000000000003</v>
      </c>
      <c r="K6" s="86">
        <f>SUM(Distributions!G$4:G$5)</f>
        <v>0.41400000000000003</v>
      </c>
    </row>
    <row r="8" spans="1:11" x14ac:dyDescent="0.15">
      <c r="A8" s="9" t="s">
        <v>27</v>
      </c>
      <c r="B8" s="9" t="s">
        <v>6</v>
      </c>
      <c r="K8" s="86">
        <f>SUM(Distributions!C10:C11)</f>
        <v>0.19900000000000001</v>
      </c>
    </row>
    <row r="9" spans="1:11" x14ac:dyDescent="0.15">
      <c r="B9" s="9" t="s">
        <v>7</v>
      </c>
      <c r="K9" s="86">
        <f>SUM(Distributions!D10:D11)</f>
        <v>0.19900000000000001</v>
      </c>
    </row>
    <row r="10" spans="1:11" x14ac:dyDescent="0.15">
      <c r="B10" s="9" t="s">
        <v>8</v>
      </c>
      <c r="K10" s="86">
        <f>SUM(Distributions!E10:E11)</f>
        <v>0.182</v>
      </c>
    </row>
    <row r="11" spans="1:11" x14ac:dyDescent="0.15">
      <c r="B11" s="9" t="s">
        <v>9</v>
      </c>
      <c r="K11" s="86">
        <f>SUM(Distributions!F10:F11)</f>
        <v>0.151</v>
      </c>
    </row>
    <row r="12" spans="1:11" x14ac:dyDescent="0.15">
      <c r="B12" s="9" t="s">
        <v>10</v>
      </c>
      <c r="K12" s="86">
        <f>SUM(Distributions!G10:G11)</f>
        <v>0.126</v>
      </c>
    </row>
    <row r="14" spans="1:11" x14ac:dyDescent="0.15">
      <c r="A14" s="9" t="s">
        <v>200</v>
      </c>
      <c r="B14" s="9" t="s">
        <v>6</v>
      </c>
      <c r="K14" s="86">
        <f>'Prevalence of anaemia'!C3</f>
        <v>0.05</v>
      </c>
    </row>
    <row r="15" spans="1:11" x14ac:dyDescent="0.15">
      <c r="B15" s="9" t="s">
        <v>7</v>
      </c>
      <c r="K15" s="86">
        <f>'Prevalence of anaemia'!D3</f>
        <v>0.05</v>
      </c>
    </row>
    <row r="16" spans="1:11" x14ac:dyDescent="0.15">
      <c r="B16" s="9" t="s">
        <v>8</v>
      </c>
      <c r="K16" s="86">
        <f>'Prevalence of anaemia'!E3</f>
        <v>0.31079999999999997</v>
      </c>
    </row>
    <row r="17" spans="1:11" x14ac:dyDescent="0.15">
      <c r="B17" s="9" t="s">
        <v>9</v>
      </c>
      <c r="K17" s="86">
        <f>'Prevalence of anaemia'!F3</f>
        <v>0.23100000000000001</v>
      </c>
    </row>
    <row r="18" spans="1:11" x14ac:dyDescent="0.15">
      <c r="B18" s="9" t="s">
        <v>10</v>
      </c>
      <c r="K18" s="86">
        <f>'Prevalence of anaemia'!G3</f>
        <v>0.17934</v>
      </c>
    </row>
    <row r="19" spans="1:11" x14ac:dyDescent="0.15">
      <c r="B19" s="9" t="s">
        <v>111</v>
      </c>
      <c r="K19" s="86">
        <f>'Prevalence of anaemia'!H3</f>
        <v>0.23580000000000001</v>
      </c>
    </row>
    <row r="20" spans="1:11" x14ac:dyDescent="0.15">
      <c r="B20" s="9" t="s">
        <v>112</v>
      </c>
      <c r="K20" s="86">
        <f>'Prevalence of anaemia'!I3</f>
        <v>0.23580000000000001</v>
      </c>
    </row>
    <row r="21" spans="1:11" x14ac:dyDescent="0.15">
      <c r="B21" s="9" t="s">
        <v>113</v>
      </c>
      <c r="K21" s="86">
        <f>'Prevalence of anaemia'!J3</f>
        <v>0.23580000000000001</v>
      </c>
    </row>
    <row r="22" spans="1:11" x14ac:dyDescent="0.15">
      <c r="B22" s="9" t="s">
        <v>114</v>
      </c>
      <c r="K22" s="86">
        <f>'Prevalence of anaemia'!K3</f>
        <v>0.23580000000000001</v>
      </c>
    </row>
    <row r="23" spans="1:11" x14ac:dyDescent="0.15">
      <c r="B23" s="9" t="s">
        <v>107</v>
      </c>
      <c r="K23" s="86">
        <f>'Prevalence of anaemia'!L3</f>
        <v>0.2238</v>
      </c>
    </row>
    <row r="24" spans="1:11" x14ac:dyDescent="0.15">
      <c r="B24" s="9" t="s">
        <v>108</v>
      </c>
      <c r="K24" s="86">
        <f>'Prevalence of anaemia'!M3</f>
        <v>0.2238</v>
      </c>
    </row>
    <row r="25" spans="1:11" x14ac:dyDescent="0.15">
      <c r="B25" s="9" t="s">
        <v>109</v>
      </c>
      <c r="K25" s="86">
        <f>'Prevalence of anaemia'!N3</f>
        <v>0.2238</v>
      </c>
    </row>
    <row r="26" spans="1:11" x14ac:dyDescent="0.15">
      <c r="B26" s="9" t="s">
        <v>110</v>
      </c>
      <c r="K26" s="86">
        <f>'Prevalence of anaemia'!O3</f>
        <v>0.2238</v>
      </c>
    </row>
    <row r="28" spans="1:11" x14ac:dyDescent="0.15">
      <c r="A28" s="9" t="s">
        <v>36</v>
      </c>
      <c r="B28" s="9" t="s">
        <v>6</v>
      </c>
    </row>
    <row r="29" spans="1:11" x14ac:dyDescent="0.15">
      <c r="B29" s="9" t="s">
        <v>7</v>
      </c>
    </row>
    <row r="30" spans="1:11" x14ac:dyDescent="0.15">
      <c r="B30" s="9" t="s">
        <v>8</v>
      </c>
    </row>
    <row r="31" spans="1:11" x14ac:dyDescent="0.15">
      <c r="B31" s="9" t="s">
        <v>9</v>
      </c>
    </row>
    <row r="32" spans="1:11" x14ac:dyDescent="0.15">
      <c r="B32" s="9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199</v>
      </c>
      <c r="B1" s="9"/>
    </row>
    <row r="2" spans="1:2" x14ac:dyDescent="0.15">
      <c r="A2" s="121" t="s">
        <v>181</v>
      </c>
    </row>
    <row r="3" spans="1:2" x14ac:dyDescent="0.15">
      <c r="A3" s="121" t="s">
        <v>115</v>
      </c>
    </row>
    <row r="4" spans="1:2" x14ac:dyDescent="0.15">
      <c r="A4" s="4" t="s">
        <v>77</v>
      </c>
    </row>
    <row r="5" spans="1:2" x14ac:dyDescent="0.15">
      <c r="A5" t="s">
        <v>256</v>
      </c>
    </row>
    <row r="6" spans="1:2" x14ac:dyDescent="0.15">
      <c r="A6" t="s">
        <v>255</v>
      </c>
    </row>
    <row r="7" spans="1:2" x14ac:dyDescent="0.15">
      <c r="A7" t="s">
        <v>254</v>
      </c>
    </row>
    <row r="8" spans="1:2" x14ac:dyDescent="0.15">
      <c r="A8" t="s">
        <v>252</v>
      </c>
    </row>
    <row r="9" spans="1:2" x14ac:dyDescent="0.15">
      <c r="A9" t="s">
        <v>253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1"/>
  <sheetViews>
    <sheetView workbookViewId="0">
      <selection activeCell="A29" sqref="A2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199</v>
      </c>
      <c r="B1" s="1" t="s">
        <v>208</v>
      </c>
      <c r="C1" s="1" t="s">
        <v>137</v>
      </c>
      <c r="D1" s="1" t="s">
        <v>138</v>
      </c>
    </row>
    <row r="2" spans="1:5" ht="15.75" customHeight="1" x14ac:dyDescent="0.15">
      <c r="A2" s="121" t="str">
        <f>'Programs to include'!A2</f>
        <v>Balanced energy-protein supplementation</v>
      </c>
      <c r="B2" s="13">
        <v>0</v>
      </c>
      <c r="C2" s="13">
        <v>0.95</v>
      </c>
      <c r="D2" s="13">
        <v>1</v>
      </c>
    </row>
    <row r="3" spans="1:5" ht="15.75" customHeight="1" x14ac:dyDescent="0.15">
      <c r="A3" s="121" t="str">
        <f>'Programs to include'!A3</f>
        <v>Birth age program</v>
      </c>
      <c r="B3" s="13">
        <v>0</v>
      </c>
      <c r="C3" s="13">
        <v>0.95</v>
      </c>
      <c r="D3" s="13">
        <v>1</v>
      </c>
      <c r="E3" s="66"/>
    </row>
    <row r="4" spans="1:5" ht="15.75" customHeight="1" x14ac:dyDescent="0.15">
      <c r="A4" s="121" t="str">
        <f>'Programs to include'!A4</f>
        <v>Calcium supplementation</v>
      </c>
      <c r="B4" s="13">
        <v>0</v>
      </c>
      <c r="C4" s="13">
        <v>0.95</v>
      </c>
      <c r="D4" s="13">
        <v>1</v>
      </c>
      <c r="E4" s="4"/>
    </row>
    <row r="5" spans="1:5" ht="15.75" customHeight="1" x14ac:dyDescent="0.15">
      <c r="A5" s="121" t="str">
        <f>'Programs to include'!A5</f>
        <v>Cash transfers</v>
      </c>
      <c r="B5" s="13">
        <v>0</v>
      </c>
      <c r="C5" s="13">
        <v>0.95</v>
      </c>
      <c r="D5" s="13">
        <v>1</v>
      </c>
      <c r="E5" s="4"/>
    </row>
    <row r="6" spans="1:5" ht="15.75" customHeight="1" x14ac:dyDescent="0.15">
      <c r="A6" s="121" t="str">
        <f>'Programs to include'!A6</f>
        <v>Family Planning</v>
      </c>
      <c r="B6" s="13">
        <v>0</v>
      </c>
      <c r="C6" s="13">
        <v>0.95</v>
      </c>
      <c r="D6" s="13">
        <v>1</v>
      </c>
      <c r="E6" s="58"/>
    </row>
    <row r="7" spans="1:5" ht="15.75" customHeight="1" x14ac:dyDescent="0.15">
      <c r="A7" s="121" t="str">
        <f>'Programs to include'!A7</f>
        <v>IFA fortification of maize</v>
      </c>
      <c r="B7" s="13">
        <v>0</v>
      </c>
      <c r="C7" s="13">
        <v>0.95</v>
      </c>
      <c r="D7" s="13">
        <v>1</v>
      </c>
      <c r="E7" s="11"/>
    </row>
    <row r="8" spans="1:5" ht="15.75" customHeight="1" x14ac:dyDescent="0.15">
      <c r="A8" s="121" t="str">
        <f>'Programs to include'!A8</f>
        <v>IFA fortification of rice</v>
      </c>
      <c r="B8" s="13">
        <v>0</v>
      </c>
      <c r="C8" s="13">
        <v>0.95</v>
      </c>
      <c r="D8" s="13">
        <v>1</v>
      </c>
      <c r="E8" s="11"/>
    </row>
    <row r="9" spans="1:5" ht="15.75" customHeight="1" x14ac:dyDescent="0.15">
      <c r="A9" s="121" t="str">
        <f>'Programs to include'!A9</f>
        <v>IFA fortification of wheat flour</v>
      </c>
      <c r="B9" s="13">
        <v>0</v>
      </c>
      <c r="C9" s="13">
        <v>0.95</v>
      </c>
      <c r="D9" s="13">
        <v>1</v>
      </c>
      <c r="E9" s="11"/>
    </row>
    <row r="10" spans="1:5" ht="15.75" customHeight="1" x14ac:dyDescent="0.15">
      <c r="A10" s="121" t="str">
        <f>'Programs to include'!A10</f>
        <v>IFAS not poor: community</v>
      </c>
      <c r="B10" s="13">
        <v>0</v>
      </c>
      <c r="C10" s="13">
        <v>0.95</v>
      </c>
      <c r="D10" s="13">
        <v>1</v>
      </c>
    </row>
    <row r="11" spans="1:5" ht="15.75" customHeight="1" x14ac:dyDescent="0.15">
      <c r="A11" s="121" t="str">
        <f>'Programs to include'!A11</f>
        <v>IFAS not poor: community (malaria area)</v>
      </c>
      <c r="B11" s="13">
        <v>0</v>
      </c>
      <c r="C11" s="13">
        <v>0.95</v>
      </c>
      <c r="D11" s="13">
        <v>1</v>
      </c>
    </row>
    <row r="12" spans="1:5" ht="15.75" customHeight="1" x14ac:dyDescent="0.15">
      <c r="A12" s="121" t="str">
        <f>'Programs to include'!A12</f>
        <v>IFAS not poor: hospital</v>
      </c>
      <c r="B12" s="13">
        <v>0</v>
      </c>
      <c r="C12" s="13">
        <v>0.95</v>
      </c>
      <c r="D12" s="13">
        <v>1</v>
      </c>
    </row>
    <row r="13" spans="1:5" ht="15.75" customHeight="1" x14ac:dyDescent="0.15">
      <c r="A13" s="121" t="str">
        <f>'Programs to include'!A13</f>
        <v>IFAS not poor: hospital (malaria area)</v>
      </c>
      <c r="B13" s="13">
        <v>0</v>
      </c>
      <c r="C13" s="13">
        <v>0.95</v>
      </c>
      <c r="D13" s="13">
        <v>1</v>
      </c>
    </row>
    <row r="14" spans="1:5" ht="15.75" customHeight="1" x14ac:dyDescent="0.15">
      <c r="A14" s="121" t="str">
        <f>'Programs to include'!A14</f>
        <v>IFAS not poor: retailer</v>
      </c>
      <c r="B14" s="13">
        <v>0</v>
      </c>
      <c r="C14" s="13">
        <v>0.95</v>
      </c>
      <c r="D14" s="13">
        <v>1</v>
      </c>
    </row>
    <row r="15" spans="1:5" ht="15.75" customHeight="1" x14ac:dyDescent="0.15">
      <c r="A15" s="121" t="str">
        <f>'Programs to include'!A15</f>
        <v>IFAS not poor: retailer (malaria area)</v>
      </c>
      <c r="B15" s="13">
        <v>0</v>
      </c>
      <c r="C15" s="13">
        <v>0.95</v>
      </c>
      <c r="D15" s="13">
        <v>1</v>
      </c>
    </row>
    <row r="16" spans="1:5" ht="15.75" customHeight="1" x14ac:dyDescent="0.15">
      <c r="A16" s="121" t="str">
        <f>'Programs to include'!A16</f>
        <v>IFAS not poor: school</v>
      </c>
      <c r="B16" s="13">
        <v>0</v>
      </c>
      <c r="C16" s="13">
        <v>0.95</v>
      </c>
      <c r="D16" s="13">
        <v>1</v>
      </c>
    </row>
    <row r="17" spans="1:5" ht="15.75" customHeight="1" x14ac:dyDescent="0.15">
      <c r="A17" s="121" t="str">
        <f>'Programs to include'!A17</f>
        <v>IFAS not poor: school (malaria area)</v>
      </c>
      <c r="B17" s="13">
        <v>0</v>
      </c>
      <c r="C17" s="13">
        <v>0.95</v>
      </c>
      <c r="D17" s="13">
        <v>1</v>
      </c>
    </row>
    <row r="18" spans="1:5" ht="15.75" customHeight="1" x14ac:dyDescent="0.15">
      <c r="A18" s="121" t="str">
        <f>'Programs to include'!A18</f>
        <v>IFAS poor: community</v>
      </c>
      <c r="B18" s="13">
        <v>0</v>
      </c>
      <c r="C18" s="13">
        <v>0.95</v>
      </c>
      <c r="D18" s="13">
        <v>1</v>
      </c>
    </row>
    <row r="19" spans="1:5" ht="15.75" customHeight="1" x14ac:dyDescent="0.15">
      <c r="A19" s="121" t="str">
        <f>'Programs to include'!A19</f>
        <v>IFAS poor: community (malaria area)</v>
      </c>
      <c r="B19" s="13">
        <v>0</v>
      </c>
      <c r="C19" s="13">
        <v>0.95</v>
      </c>
      <c r="D19" s="13">
        <v>1</v>
      </c>
    </row>
    <row r="20" spans="1:5" ht="15.75" customHeight="1" x14ac:dyDescent="0.15">
      <c r="A20" s="121" t="str">
        <f>'Programs to include'!A20</f>
        <v>IFAS poor: hospital</v>
      </c>
      <c r="B20" s="13">
        <v>0</v>
      </c>
      <c r="C20" s="13">
        <v>0.95</v>
      </c>
      <c r="D20" s="13">
        <v>1</v>
      </c>
    </row>
    <row r="21" spans="1:5" ht="15.75" customHeight="1" x14ac:dyDescent="0.15">
      <c r="A21" s="121" t="str">
        <f>'Programs to include'!A21</f>
        <v>IFAS poor: hospital (malaria area)</v>
      </c>
      <c r="B21" s="13">
        <v>0</v>
      </c>
      <c r="C21" s="13">
        <v>0.95</v>
      </c>
      <c r="D21" s="13">
        <v>1</v>
      </c>
    </row>
    <row r="22" spans="1:5" ht="15.75" customHeight="1" x14ac:dyDescent="0.15">
      <c r="A22" s="121" t="str">
        <f>'Programs to include'!A22</f>
        <v>IFAS poor: school</v>
      </c>
      <c r="B22" s="13">
        <v>0</v>
      </c>
      <c r="C22" s="13">
        <v>0.95</v>
      </c>
      <c r="D22" s="13">
        <v>1</v>
      </c>
    </row>
    <row r="23" spans="1:5" ht="15.75" customHeight="1" x14ac:dyDescent="0.15">
      <c r="A23" s="121" t="str">
        <f>'Programs to include'!A23</f>
        <v>IFAS poor: school (malaria area)</v>
      </c>
      <c r="B23" s="13">
        <v>0</v>
      </c>
      <c r="C23" s="13">
        <v>0.95</v>
      </c>
      <c r="D23" s="13">
        <v>1</v>
      </c>
    </row>
    <row r="24" spans="1:5" ht="15.75" customHeight="1" x14ac:dyDescent="0.15">
      <c r="A24" s="121" t="str">
        <f>'Programs to include'!A24</f>
        <v>IPTp</v>
      </c>
      <c r="B24" s="13">
        <v>0</v>
      </c>
      <c r="C24" s="13">
        <v>0.95</v>
      </c>
      <c r="D24" s="13">
        <v>1</v>
      </c>
    </row>
    <row r="25" spans="1:5" ht="15.75" customHeight="1" x14ac:dyDescent="0.15">
      <c r="A25" s="121" t="str">
        <f>'Programs to include'!A25</f>
        <v>Iron and folic acid supplementation for pregnant women</v>
      </c>
      <c r="B25" s="13">
        <v>0</v>
      </c>
      <c r="C25" s="13">
        <v>0.95</v>
      </c>
      <c r="D25" s="13">
        <v>1</v>
      </c>
      <c r="E25" s="4"/>
    </row>
    <row r="26" spans="1:5" ht="15.75" customHeight="1" x14ac:dyDescent="0.15">
      <c r="A26" s="121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1</v>
      </c>
      <c r="E26" s="4"/>
    </row>
    <row r="27" spans="1:5" ht="15.75" customHeight="1" x14ac:dyDescent="0.15">
      <c r="A27" s="121" t="str">
        <f>'Programs to include'!A27</f>
        <v>Iron and iodine fortification of salt</v>
      </c>
      <c r="B27" s="13">
        <v>0</v>
      </c>
      <c r="C27" s="13">
        <v>0.95</v>
      </c>
      <c r="D27" s="13">
        <v>1</v>
      </c>
      <c r="E27" s="4"/>
    </row>
    <row r="28" spans="1:5" ht="15.75" customHeight="1" x14ac:dyDescent="0.15">
      <c r="A28" s="121" t="str">
        <f>'Programs to include'!A28</f>
        <v>Long-lasting insecticide-treated bednets</v>
      </c>
      <c r="B28" s="13">
        <v>0</v>
      </c>
      <c r="C28" s="13">
        <v>0.95</v>
      </c>
      <c r="D28" s="13">
        <v>1</v>
      </c>
    </row>
    <row r="29" spans="1:5" ht="15.75" customHeight="1" x14ac:dyDescent="0.15">
      <c r="A29" s="121" t="str">
        <f>'Programs to include'!A29</f>
        <v>Mg for eclampsia</v>
      </c>
      <c r="B29" s="13">
        <v>0</v>
      </c>
      <c r="C29" s="13">
        <v>0.95</v>
      </c>
      <c r="D29" s="13">
        <v>1</v>
      </c>
    </row>
    <row r="30" spans="1:5" ht="15.75" customHeight="1" x14ac:dyDescent="0.15">
      <c r="A30" s="121" t="str">
        <f>'Programs to include'!A30</f>
        <v>Mg for pre-eclampsia</v>
      </c>
      <c r="B30" s="13">
        <v>0</v>
      </c>
      <c r="C30" s="13">
        <v>0.95</v>
      </c>
      <c r="D30" s="13">
        <v>1</v>
      </c>
    </row>
    <row r="31" spans="1:5" ht="15.75" customHeight="1" x14ac:dyDescent="0.15">
      <c r="A31" s="121" t="str">
        <f>'Programs to include'!A31</f>
        <v>Multiple micronutrient supplementation</v>
      </c>
      <c r="B31" s="13">
        <v>0</v>
      </c>
      <c r="C31" s="13">
        <v>0.95</v>
      </c>
      <c r="D31" s="13">
        <v>1</v>
      </c>
      <c r="E31" s="4"/>
    </row>
    <row r="32" spans="1:5" ht="15.75" customHeight="1" x14ac:dyDescent="0.15">
      <c r="A32" s="121" t="str">
        <f>'Programs to include'!A32</f>
        <v>Multiple micronutrient supplementation (malaria area)</v>
      </c>
      <c r="B32" s="13">
        <v>0</v>
      </c>
      <c r="C32" s="13">
        <v>0.95</v>
      </c>
      <c r="D32" s="13">
        <v>1</v>
      </c>
      <c r="E32" s="4"/>
    </row>
    <row r="33" spans="1:5" ht="15.75" customHeight="1" x14ac:dyDescent="0.15">
      <c r="A33" s="121" t="str">
        <f>'Programs to include'!A33</f>
        <v>Oral rehydration salts</v>
      </c>
      <c r="B33" s="13">
        <v>0</v>
      </c>
      <c r="C33" s="13">
        <v>0.95</v>
      </c>
      <c r="D33" s="13">
        <v>1</v>
      </c>
      <c r="E33" s="4"/>
    </row>
    <row r="34" spans="1:5" ht="15.75" customHeight="1" x14ac:dyDescent="0.15">
      <c r="A34" s="121" t="str">
        <f>'Programs to include'!A34</f>
        <v>Public provision of complementary foods</v>
      </c>
      <c r="B34" s="13">
        <v>0.6</v>
      </c>
      <c r="C34" s="13">
        <v>0.95</v>
      </c>
      <c r="D34" s="13">
        <v>1</v>
      </c>
      <c r="E34" s="4"/>
    </row>
    <row r="35" spans="1:5" ht="15.75" customHeight="1" x14ac:dyDescent="0.15">
      <c r="A35" s="121" t="str">
        <f>'Programs to include'!A35</f>
        <v>Public provision of complementary foods with iron</v>
      </c>
      <c r="B35" s="13">
        <v>0</v>
      </c>
      <c r="C35" s="13">
        <v>0.95</v>
      </c>
      <c r="D35" s="13">
        <v>1</v>
      </c>
      <c r="E35" s="29"/>
    </row>
    <row r="36" spans="1:5" ht="15.75" customHeight="1" x14ac:dyDescent="0.15">
      <c r="A36" s="121" t="str">
        <f>'Programs to include'!A36</f>
        <v>Public provision of complementary foods with iron (malaria area)</v>
      </c>
      <c r="B36" s="13">
        <v>0</v>
      </c>
      <c r="C36" s="13">
        <v>0.95</v>
      </c>
      <c r="D36" s="13">
        <v>1</v>
      </c>
      <c r="E36" s="4"/>
    </row>
    <row r="37" spans="1:5" ht="15.75" customHeight="1" x14ac:dyDescent="0.15">
      <c r="A37" s="121" t="str">
        <f>'Programs to include'!A37</f>
        <v>Sprinkles</v>
      </c>
      <c r="B37" s="13">
        <v>0</v>
      </c>
      <c r="C37" s="13">
        <v>0.95</v>
      </c>
      <c r="D37" s="13">
        <v>1</v>
      </c>
      <c r="E37" s="4"/>
    </row>
    <row r="38" spans="1:5" ht="15.75" customHeight="1" x14ac:dyDescent="0.15">
      <c r="A38" s="121" t="str">
        <f>'Programs to include'!A38</f>
        <v>Sprinkles (malaria area)</v>
      </c>
      <c r="B38" s="13">
        <v>0</v>
      </c>
      <c r="C38" s="13">
        <v>0.95</v>
      </c>
      <c r="D38" s="13">
        <v>1</v>
      </c>
      <c r="E38" s="4"/>
    </row>
    <row r="39" spans="1:5" ht="15.75" customHeight="1" x14ac:dyDescent="0.15">
      <c r="A39" s="121" t="str">
        <f>'Programs to include'!A39</f>
        <v>Treatment of MAM</v>
      </c>
      <c r="B39" s="13">
        <v>0</v>
      </c>
      <c r="C39" s="13">
        <v>0.95</v>
      </c>
      <c r="D39" s="13">
        <v>1</v>
      </c>
    </row>
    <row r="40" spans="1:5" ht="15.75" customHeight="1" x14ac:dyDescent="0.15">
      <c r="A40" s="121" t="str">
        <f>'Programs to include'!A40</f>
        <v>Treatment of SAM</v>
      </c>
      <c r="B40" s="13">
        <v>0</v>
      </c>
      <c r="C40" s="13">
        <v>0.95</v>
      </c>
      <c r="D40" s="13">
        <v>1</v>
      </c>
    </row>
    <row r="41" spans="1:5" ht="15.75" customHeight="1" x14ac:dyDescent="0.15">
      <c r="A41" s="121" t="str">
        <f>'Programs to include'!A41</f>
        <v>Vitamin A supplementation</v>
      </c>
      <c r="B41" s="13">
        <v>0</v>
      </c>
      <c r="C41" s="13">
        <v>0.95</v>
      </c>
      <c r="D41" s="13">
        <v>1</v>
      </c>
    </row>
    <row r="42" spans="1:5" ht="15.75" customHeight="1" x14ac:dyDescent="0.15">
      <c r="A42" s="121" t="str">
        <f>'Programs to include'!A42</f>
        <v>WASH: Handwashing</v>
      </c>
      <c r="B42" s="13">
        <v>0</v>
      </c>
      <c r="C42" s="13">
        <v>0.95</v>
      </c>
      <c r="D42" s="13">
        <v>1</v>
      </c>
    </row>
    <row r="43" spans="1:5" ht="15.75" customHeight="1" x14ac:dyDescent="0.15">
      <c r="A43" s="121" t="str">
        <f>'Programs to include'!A43</f>
        <v>WASH: Hygenic disposal</v>
      </c>
      <c r="B43" s="13">
        <v>0</v>
      </c>
      <c r="C43" s="13">
        <v>0.95</v>
      </c>
      <c r="D43" s="13">
        <v>1</v>
      </c>
    </row>
    <row r="44" spans="1:5" ht="15.75" customHeight="1" x14ac:dyDescent="0.15">
      <c r="A44" s="121" t="str">
        <f>'Programs to include'!A44</f>
        <v>WASH: Improved sanitation</v>
      </c>
      <c r="B44" s="13">
        <v>0</v>
      </c>
      <c r="C44" s="13">
        <v>0.95</v>
      </c>
      <c r="D44" s="13">
        <v>1</v>
      </c>
    </row>
    <row r="45" spans="1:5" ht="15.75" customHeight="1" x14ac:dyDescent="0.15">
      <c r="A45" s="121" t="str">
        <f>'Programs to include'!A45</f>
        <v>WASH: Improved water source</v>
      </c>
      <c r="B45" s="13">
        <v>0</v>
      </c>
      <c r="C45" s="13">
        <v>0.95</v>
      </c>
      <c r="D45" s="13">
        <v>1</v>
      </c>
    </row>
    <row r="46" spans="1:5" ht="15.75" customHeight="1" x14ac:dyDescent="0.15">
      <c r="A46" s="121" t="str">
        <f>'Programs to include'!A46</f>
        <v>WASH: Piped water</v>
      </c>
      <c r="B46" s="13">
        <v>0</v>
      </c>
      <c r="C46" s="13">
        <v>0.95</v>
      </c>
      <c r="D46" s="13">
        <v>1</v>
      </c>
    </row>
    <row r="47" spans="1:5" ht="15.75" customHeight="1" x14ac:dyDescent="0.15">
      <c r="A47" s="121" t="str">
        <f>'Programs to include'!A47</f>
        <v>Zinc for treatment + ORS</v>
      </c>
      <c r="B47" s="13">
        <v>0</v>
      </c>
      <c r="C47" s="13">
        <v>0.95</v>
      </c>
      <c r="D47" s="13">
        <v>1</v>
      </c>
    </row>
    <row r="48" spans="1:5" ht="15.75" customHeight="1" x14ac:dyDescent="0.15">
      <c r="A48" s="121" t="str">
        <f>'Programs to include'!A48</f>
        <v>Zinc supplementation</v>
      </c>
      <c r="B48" s="13">
        <v>0</v>
      </c>
      <c r="C48" s="13">
        <v>0.95</v>
      </c>
      <c r="D48" s="13">
        <v>1</v>
      </c>
    </row>
    <row r="49" spans="1:4" s="10" customFormat="1" ht="15.75" customHeight="1" x14ac:dyDescent="0.15">
      <c r="A49" s="121" t="str">
        <f>'Programs to include'!A49</f>
        <v>IYCF 1</v>
      </c>
      <c r="B49" s="13">
        <v>0</v>
      </c>
      <c r="C49" s="13">
        <v>0.95</v>
      </c>
      <c r="D49" s="13" t="s">
        <v>264</v>
      </c>
    </row>
    <row r="50" spans="1:4" ht="15.75" customHeight="1" x14ac:dyDescent="0.15">
      <c r="A50" s="121" t="str">
        <f>'Programs to include'!A50</f>
        <v>IYCF 2</v>
      </c>
      <c r="B50" s="13">
        <v>0</v>
      </c>
      <c r="C50" s="13">
        <v>0.95</v>
      </c>
      <c r="D50" s="13" t="s">
        <v>264</v>
      </c>
    </row>
    <row r="51" spans="1:4" ht="15.75" customHeight="1" x14ac:dyDescent="0.15">
      <c r="A51" s="121" t="str">
        <f>'Programs to include'!A51</f>
        <v>IYCF 3</v>
      </c>
      <c r="B51" s="13">
        <v>0</v>
      </c>
      <c r="C51" s="13">
        <v>0.95</v>
      </c>
      <c r="D51" s="13" t="s">
        <v>264</v>
      </c>
    </row>
  </sheetData>
  <sortState ref="A2:D49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1"/>
  <sheetViews>
    <sheetView topLeftCell="A10" workbookViewId="0">
      <selection activeCell="A26" sqref="A26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199</v>
      </c>
      <c r="B1" s="9" t="s">
        <v>247</v>
      </c>
    </row>
    <row r="2" spans="1:2" x14ac:dyDescent="0.15">
      <c r="A2" s="121" t="s">
        <v>54</v>
      </c>
      <c r="B2" s="121"/>
    </row>
    <row r="3" spans="1:2" x14ac:dyDescent="0.15">
      <c r="A3" s="122" t="s">
        <v>262</v>
      </c>
      <c r="B3" s="121"/>
    </row>
    <row r="4" spans="1:2" x14ac:dyDescent="0.15">
      <c r="A4" s="4" t="s">
        <v>259</v>
      </c>
      <c r="B4" s="121"/>
    </row>
    <row r="5" spans="1:2" x14ac:dyDescent="0.15">
      <c r="A5" s="4" t="s">
        <v>139</v>
      </c>
      <c r="B5" s="121"/>
    </row>
    <row r="6" spans="1:2" x14ac:dyDescent="0.15">
      <c r="A6" s="121" t="s">
        <v>181</v>
      </c>
      <c r="B6" s="121"/>
    </row>
    <row r="7" spans="1:2" x14ac:dyDescent="0.15">
      <c r="A7" s="11" t="s">
        <v>141</v>
      </c>
      <c r="B7" s="121"/>
    </row>
    <row r="8" spans="1:2" x14ac:dyDescent="0.15">
      <c r="A8" s="11" t="s">
        <v>142</v>
      </c>
      <c r="B8" s="121"/>
    </row>
    <row r="9" spans="1:2" x14ac:dyDescent="0.15">
      <c r="A9" s="11" t="s">
        <v>140</v>
      </c>
      <c r="B9" s="121"/>
    </row>
    <row r="10" spans="1:2" x14ac:dyDescent="0.15">
      <c r="A10" s="121" t="s">
        <v>120</v>
      </c>
      <c r="B10" s="121"/>
    </row>
    <row r="11" spans="1:2" x14ac:dyDescent="0.15">
      <c r="A11" s="121" t="s">
        <v>128</v>
      </c>
      <c r="B11" s="121"/>
    </row>
    <row r="12" spans="1:2" x14ac:dyDescent="0.15">
      <c r="A12" s="121" t="s">
        <v>121</v>
      </c>
      <c r="B12" s="121"/>
    </row>
    <row r="13" spans="1:2" x14ac:dyDescent="0.15">
      <c r="A13" s="121" t="s">
        <v>129</v>
      </c>
      <c r="B13" s="121"/>
    </row>
    <row r="14" spans="1:2" x14ac:dyDescent="0.15">
      <c r="A14" s="121" t="s">
        <v>122</v>
      </c>
      <c r="B14" s="121"/>
    </row>
    <row r="15" spans="1:2" x14ac:dyDescent="0.15">
      <c r="A15" s="121" t="s">
        <v>130</v>
      </c>
      <c r="B15" s="121"/>
    </row>
    <row r="16" spans="1:2" x14ac:dyDescent="0.15">
      <c r="A16" s="121" t="s">
        <v>119</v>
      </c>
      <c r="B16" s="121"/>
    </row>
    <row r="17" spans="1:2" x14ac:dyDescent="0.15">
      <c r="A17" s="121" t="s">
        <v>127</v>
      </c>
      <c r="B17" s="121"/>
    </row>
    <row r="18" spans="1:2" x14ac:dyDescent="0.15">
      <c r="A18" s="121" t="s">
        <v>117</v>
      </c>
      <c r="B18" s="121"/>
    </row>
    <row r="19" spans="1:2" x14ac:dyDescent="0.15">
      <c r="A19" s="121" t="s">
        <v>125</v>
      </c>
      <c r="B19" s="121"/>
    </row>
    <row r="20" spans="1:2" x14ac:dyDescent="0.15">
      <c r="A20" s="121" t="s">
        <v>118</v>
      </c>
      <c r="B20" s="121"/>
    </row>
    <row r="21" spans="1:2" x14ac:dyDescent="0.15">
      <c r="A21" s="121" t="s">
        <v>126</v>
      </c>
      <c r="B21" s="121"/>
    </row>
    <row r="22" spans="1:2" x14ac:dyDescent="0.15">
      <c r="A22" s="121" t="s">
        <v>116</v>
      </c>
      <c r="B22" s="121"/>
    </row>
    <row r="23" spans="1:2" x14ac:dyDescent="0.15">
      <c r="A23" s="121" t="s">
        <v>124</v>
      </c>
      <c r="B23" s="121"/>
    </row>
    <row r="24" spans="1:2" x14ac:dyDescent="0.15">
      <c r="A24" s="121" t="s">
        <v>115</v>
      </c>
      <c r="B24" s="121"/>
    </row>
    <row r="25" spans="1:2" x14ac:dyDescent="0.15">
      <c r="A25" s="4" t="s">
        <v>76</v>
      </c>
      <c r="B25" s="121"/>
    </row>
    <row r="26" spans="1:2" x14ac:dyDescent="0.15">
      <c r="A26" s="4" t="s">
        <v>135</v>
      </c>
      <c r="B26" s="121"/>
    </row>
    <row r="27" spans="1:2" x14ac:dyDescent="0.15">
      <c r="A27" s="4" t="s">
        <v>93</v>
      </c>
      <c r="B27" s="121"/>
    </row>
    <row r="28" spans="1:2" x14ac:dyDescent="0.15">
      <c r="A28" s="4" t="s">
        <v>77</v>
      </c>
      <c r="B28" s="121"/>
    </row>
    <row r="29" spans="1:2" x14ac:dyDescent="0.15">
      <c r="A29" s="4" t="s">
        <v>261</v>
      </c>
      <c r="B29" s="121"/>
    </row>
    <row r="30" spans="1:2" x14ac:dyDescent="0.15">
      <c r="A30" s="4" t="s">
        <v>260</v>
      </c>
      <c r="B30" s="121"/>
    </row>
    <row r="31" spans="1:2" x14ac:dyDescent="0.15">
      <c r="A31" s="121" t="s">
        <v>131</v>
      </c>
      <c r="B31" s="121"/>
    </row>
    <row r="32" spans="1:2" x14ac:dyDescent="0.15">
      <c r="A32" s="121" t="s">
        <v>134</v>
      </c>
      <c r="B32" s="121"/>
    </row>
    <row r="33" spans="1:2" x14ac:dyDescent="0.15">
      <c r="A33" s="121" t="s">
        <v>257</v>
      </c>
      <c r="B33" s="121"/>
    </row>
    <row r="34" spans="1:2" x14ac:dyDescent="0.15">
      <c r="A34" s="4" t="s">
        <v>123</v>
      </c>
      <c r="B34" s="121" t="s">
        <v>161</v>
      </c>
    </row>
    <row r="35" spans="1:2" x14ac:dyDescent="0.15">
      <c r="A35" s="4" t="s">
        <v>74</v>
      </c>
      <c r="B35" s="121" t="s">
        <v>161</v>
      </c>
    </row>
    <row r="36" spans="1:2" x14ac:dyDescent="0.15">
      <c r="A36" s="4" t="s">
        <v>132</v>
      </c>
      <c r="B36" s="121" t="s">
        <v>161</v>
      </c>
    </row>
    <row r="37" spans="1:2" x14ac:dyDescent="0.15">
      <c r="A37" s="4" t="s">
        <v>73</v>
      </c>
      <c r="B37" s="121"/>
    </row>
    <row r="38" spans="1:2" x14ac:dyDescent="0.15">
      <c r="A38" s="29" t="s">
        <v>133</v>
      </c>
      <c r="B38" s="121"/>
    </row>
    <row r="39" spans="1:2" x14ac:dyDescent="0.15">
      <c r="A39" s="4" t="s">
        <v>147</v>
      </c>
      <c r="B39" s="121"/>
    </row>
    <row r="40" spans="1:2" x14ac:dyDescent="0.15">
      <c r="A40" s="4" t="s">
        <v>148</v>
      </c>
      <c r="B40" s="121"/>
    </row>
    <row r="41" spans="1:2" x14ac:dyDescent="0.15">
      <c r="A41" s="4" t="s">
        <v>47</v>
      </c>
      <c r="B41" s="121"/>
    </row>
    <row r="42" spans="1:2" x14ac:dyDescent="0.15">
      <c r="A42" s="121" t="s">
        <v>256</v>
      </c>
      <c r="B42" s="121"/>
    </row>
    <row r="43" spans="1:2" x14ac:dyDescent="0.15">
      <c r="A43" s="121" t="s">
        <v>255</v>
      </c>
      <c r="B43" s="121"/>
    </row>
    <row r="44" spans="1:2" x14ac:dyDescent="0.15">
      <c r="A44" s="121" t="s">
        <v>254</v>
      </c>
      <c r="B44" s="121"/>
    </row>
    <row r="45" spans="1:2" x14ac:dyDescent="0.15">
      <c r="A45" s="121" t="s">
        <v>252</v>
      </c>
      <c r="B45" s="121"/>
    </row>
    <row r="46" spans="1:2" x14ac:dyDescent="0.15">
      <c r="A46" s="121" t="s">
        <v>253</v>
      </c>
      <c r="B46" s="121"/>
    </row>
    <row r="47" spans="1:2" x14ac:dyDescent="0.15">
      <c r="A47" s="121" t="s">
        <v>258</v>
      </c>
      <c r="B47" s="121"/>
    </row>
    <row r="48" spans="1:2" x14ac:dyDescent="0.15">
      <c r="A48" s="4" t="s">
        <v>136</v>
      </c>
      <c r="B48" s="121"/>
    </row>
    <row r="49" spans="1:2" x14ac:dyDescent="0.15">
      <c r="A49" s="123" t="s">
        <v>157</v>
      </c>
      <c r="B49" s="121"/>
    </row>
    <row r="50" spans="1:2" x14ac:dyDescent="0.15">
      <c r="A50" s="123" t="s">
        <v>158</v>
      </c>
      <c r="B50" s="121"/>
    </row>
    <row r="51" spans="1:2" x14ac:dyDescent="0.15">
      <c r="A51" s="123" t="s">
        <v>159</v>
      </c>
      <c r="B51" s="12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1" sqref="B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111</v>
      </c>
      <c r="H1" s="9" t="s">
        <v>112</v>
      </c>
      <c r="I1" s="9" t="s">
        <v>113</v>
      </c>
      <c r="J1" s="9" t="s">
        <v>114</v>
      </c>
    </row>
    <row r="2" spans="1:10" ht="15.75" customHeight="1" x14ac:dyDescent="0.15">
      <c r="A2" s="9" t="s">
        <v>213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209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212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81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82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83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84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85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86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87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88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89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209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212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143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144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H1" sqref="H1:O1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193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107</v>
      </c>
      <c r="M1" s="9" t="s">
        <v>108</v>
      </c>
      <c r="N1" s="9" t="s">
        <v>109</v>
      </c>
      <c r="O1" s="9" t="s">
        <v>110</v>
      </c>
    </row>
    <row r="2" spans="1:15" x14ac:dyDescent="0.15">
      <c r="A2" s="9" t="s">
        <v>200</v>
      </c>
      <c r="B2" t="s">
        <v>202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203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194</v>
      </c>
      <c r="B5" t="s">
        <v>203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195</v>
      </c>
      <c r="B6" t="s">
        <v>203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196</v>
      </c>
      <c r="B7" t="s">
        <v>203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C17" sqref="C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143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144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226</v>
      </c>
      <c r="B1" s="9" t="s">
        <v>227</v>
      </c>
      <c r="C1" s="9" t="s">
        <v>228</v>
      </c>
    </row>
    <row r="2" spans="1:3" ht="39" x14ac:dyDescent="0.15">
      <c r="A2" s="92" t="s">
        <v>229</v>
      </c>
      <c r="B2" s="98" t="s">
        <v>230</v>
      </c>
      <c r="C2" s="94">
        <v>0.15</v>
      </c>
    </row>
    <row r="3" spans="1:3" ht="52" x14ac:dyDescent="0.15">
      <c r="B3" s="93" t="s">
        <v>231</v>
      </c>
      <c r="C3" s="94">
        <v>0.03</v>
      </c>
    </row>
    <row r="4" spans="1:3" ht="52" x14ac:dyDescent="0.15">
      <c r="B4" s="93" t="s">
        <v>232</v>
      </c>
      <c r="C4" s="94">
        <v>0</v>
      </c>
    </row>
    <row r="5" spans="1:3" ht="39" x14ac:dyDescent="0.15">
      <c r="B5" s="95" t="s">
        <v>233</v>
      </c>
      <c r="C5" s="94">
        <v>0.19</v>
      </c>
    </row>
    <row r="6" spans="1:3" ht="52" x14ac:dyDescent="0.15">
      <c r="B6" s="95" t="s">
        <v>234</v>
      </c>
      <c r="C6" s="94">
        <v>0.39</v>
      </c>
    </row>
    <row r="7" spans="1:3" ht="52" x14ac:dyDescent="0.15">
      <c r="B7" s="95" t="s">
        <v>235</v>
      </c>
      <c r="C7" s="94">
        <v>0.19</v>
      </c>
    </row>
    <row r="8" spans="1:3" ht="26" x14ac:dyDescent="0.15">
      <c r="B8" s="96" t="s">
        <v>236</v>
      </c>
      <c r="C8" s="94">
        <v>1E-3</v>
      </c>
    </row>
    <row r="9" spans="1:3" ht="52" x14ac:dyDescent="0.15">
      <c r="B9" s="96" t="s">
        <v>237</v>
      </c>
      <c r="C9" s="94">
        <v>7.0000000000000001E-3</v>
      </c>
    </row>
    <row r="10" spans="1:3" ht="52" x14ac:dyDescent="0.15">
      <c r="B10" s="96" t="s">
        <v>238</v>
      </c>
      <c r="C10" s="94">
        <v>0.04</v>
      </c>
    </row>
    <row r="11" spans="1:3" x14ac:dyDescent="0.15">
      <c r="C11" s="94"/>
    </row>
    <row r="12" spans="1:3" ht="26" x14ac:dyDescent="0.15">
      <c r="A12" s="92" t="s">
        <v>239</v>
      </c>
      <c r="B12" s="97" t="s">
        <v>240</v>
      </c>
      <c r="C12" s="94">
        <v>0.34</v>
      </c>
    </row>
    <row r="13" spans="1:3" ht="26" x14ac:dyDescent="0.15">
      <c r="B13" s="97" t="s">
        <v>241</v>
      </c>
      <c r="C13" s="94">
        <v>0.05</v>
      </c>
    </row>
    <row r="14" spans="1:3" ht="26" x14ac:dyDescent="0.15">
      <c r="B14" s="97" t="s">
        <v>242</v>
      </c>
      <c r="C14" s="94">
        <v>7.0000000000000007E-2</v>
      </c>
    </row>
    <row r="15" spans="1:3" ht="26" x14ac:dyDescent="0.15">
      <c r="B15" s="97" t="s">
        <v>243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97</v>
      </c>
      <c r="B1" s="9" t="s">
        <v>57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56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192</v>
      </c>
      <c r="B5" t="s">
        <v>206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207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144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191</v>
      </c>
      <c r="B12" s="5" t="s">
        <v>213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244</v>
      </c>
      <c r="B23" s="99" t="s">
        <v>230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231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232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233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234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235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236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237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238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245</v>
      </c>
      <c r="B35" s="105" t="s">
        <v>240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241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242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243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annual spending</vt:lpstr>
      <vt:lpstr>Reference programs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2018-03-05T05:52:32Z</dcterms:modified>
</cp:coreProperties>
</file>