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9097EB4-7F1C-4B35-8B06-B684EB6A874F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<sst xmlns="http://schemas.openxmlformats.org/spreadsheetml/2006/main" count="1107" uniqueCount="272">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</sst>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9.1400000000000009E-2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0.13361866179999998</v>
      </c>
      <c r="C3" s="26">
        <f>frac_mam_1_5months * 2.6</f>
        <v>0.13361866179999998</v>
      </c>
      <c r="D3" s="26">
        <f>frac_mam_6_11months * 2.6</f>
        <v>0.28714532599999998</v>
      </c>
      <c r="E3" s="26">
        <f>frac_mam_12_23months * 2.6</f>
        <v>0.26861758819999998</v>
      </c>
      <c r="F3" s="26">
        <f>frac_mam_24_59months * 2.6</f>
        <v>0.12194040482000003</v>
      </c>
    </row>
    <row r="4" spans="1:6" ht="15.75" customHeight="1" x14ac:dyDescent="0.25">
      <c r="A4" s="3" t="s">
        <v>66</v>
      </c>
      <c r="B4" s="26">
        <f>frac_sam_1month * 2.6</f>
        <v>3.8875064799999998E-2</v>
      </c>
      <c r="C4" s="26">
        <f>frac_sam_1_5months * 2.6</f>
        <v>3.8875064799999998E-2</v>
      </c>
      <c r="D4" s="26">
        <f>frac_sam_6_11months * 2.6</f>
        <v>5.7836583999999996E-2</v>
      </c>
      <c r="E4" s="26">
        <f>frac_sam_12_23months * 2.6</f>
        <v>9.1511817800000006E-2</v>
      </c>
      <c r="F4" s="26">
        <f>frac_sam_24_59months * 2.6</f>
        <v>3.4328907513333333E-2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0.12300696325644234</v>
      </c>
      <c r="D7" s="93">
        <f>diarrhoea_1_5mo/26</f>
        <v>0.11042520723884576</v>
      </c>
      <c r="E7" s="93">
        <f>diarrhoea_6_11mo/26</f>
        <v>0.11042520723884576</v>
      </c>
      <c r="F7" s="93">
        <f>diarrhoea_12_23mo/26</f>
        <v>8.7251434273846157E-2</v>
      </c>
      <c r="G7" s="93">
        <f>diarrhoea_24_59mo/26</f>
        <v>8.7251434273846157E-2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0.12300696325644234</v>
      </c>
      <c r="D12" s="93">
        <f>diarrhoea_1_5mo/26</f>
        <v>0.11042520723884576</v>
      </c>
      <c r="E12" s="93">
        <f>diarrhoea_6_11mo/26</f>
        <v>0.11042520723884576</v>
      </c>
      <c r="F12" s="93">
        <f>diarrhoea_12_23mo/26</f>
        <v>8.7251434273846157E-2</v>
      </c>
      <c r="G12" s="93">
        <f>diarrhoea_24_59mo/26</f>
        <v>8.7251434273846157E-2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773411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908232.69403304067</v>
      </c>
      <c r="I2" s="22">
        <f>G2-H2</f>
        <v>3982767.3059669593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786355.96059999999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923434.23168881435</v>
      </c>
      <c r="I3" s="22">
        <f t="shared" ref="I3:I15" si="3">G3-H3</f>
        <v>4125565.7683111858</v>
      </c>
    </row>
    <row r="4" spans="1:9" ht="15.75" customHeight="1" x14ac:dyDescent="0.25">
      <c r="A4" s="92">
        <f t="shared" si="2"/>
        <v>2022</v>
      </c>
      <c r="B4" s="74">
        <v>799199.47919999994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938516.64388484135</v>
      </c>
      <c r="I4" s="22">
        <f t="shared" si="3"/>
        <v>4274483.3561151586</v>
      </c>
    </row>
    <row r="5" spans="1:9" ht="15.75" customHeight="1" x14ac:dyDescent="0.25">
      <c r="A5" s="92">
        <f t="shared" si="2"/>
        <v>2023</v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>
        <f t="shared" si="2"/>
        <v>2024</v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>
        <f t="shared" si="2"/>
        <v>2025</v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>
        <f t="shared" si="2"/>
        <v>2026</v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>
        <f t="shared" si="2"/>
        <v>2027</v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>
        <f t="shared" si="2"/>
        <v>2028</v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>
        <f t="shared" si="2"/>
        <v>2029</v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>
        <f t="shared" si="2"/>
        <v>2030</v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0.72061807919463094</v>
      </c>
      <c r="E2" s="77">
        <v>0.67763205125307113</v>
      </c>
      <c r="F2" s="77">
        <v>0.42797698106249993</v>
      </c>
      <c r="G2" s="77">
        <v>0.38045717149152541</v>
      </c>
    </row>
    <row r="3" spans="1:15" ht="15.75" customHeight="1" x14ac:dyDescent="0.25">
      <c r="A3" s="5"/>
      <c r="B3" s="11" t="s">
        <v>118</v>
      </c>
      <c r="C3" s="77">
        <v>0.1618922808053691</v>
      </c>
      <c r="D3" s="77">
        <v>0.1618922808053691</v>
      </c>
      <c r="E3" s="77">
        <v>0.20069993874692876</v>
      </c>
      <c r="F3" s="77">
        <v>0.33499033893750002</v>
      </c>
      <c r="G3" s="77">
        <v>0.39091647517514116</v>
      </c>
    </row>
    <row r="4" spans="1:15" ht="15.75" customHeight="1" x14ac:dyDescent="0.25">
      <c r="A4" s="5"/>
      <c r="B4" s="11" t="s">
        <v>116</v>
      </c>
      <c r="C4" s="78">
        <v>7.2045533962264166E-2</v>
      </c>
      <c r="D4" s="78">
        <v>7.2045533962264166E-2</v>
      </c>
      <c r="E4" s="78">
        <v>6.8316262299465233E-2</v>
      </c>
      <c r="F4" s="78">
        <v>0.14353645622222222</v>
      </c>
      <c r="G4" s="78">
        <v>0.13104193422764226</v>
      </c>
    </row>
    <row r="5" spans="1:15" ht="15.75" customHeight="1" x14ac:dyDescent="0.25">
      <c r="A5" s="5"/>
      <c r="B5" s="11" t="s">
        <v>119</v>
      </c>
      <c r="C5" s="78">
        <v>4.5444106037735847E-2</v>
      </c>
      <c r="D5" s="78">
        <v>4.5444106037735847E-2</v>
      </c>
      <c r="E5" s="78">
        <v>5.3351747700534753E-2</v>
      </c>
      <c r="F5" s="78">
        <v>9.3496223777777776E-2</v>
      </c>
      <c r="G5" s="78">
        <v>9.7584419105691045E-2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0.63777052046205063</v>
      </c>
      <c r="D8" s="77">
        <v>0.63777052046205063</v>
      </c>
      <c r="E8" s="77">
        <v>0.54063040221565728</v>
      </c>
      <c r="F8" s="77">
        <v>0.54981634864968165</v>
      </c>
      <c r="G8" s="77">
        <v>0.74262145580402916</v>
      </c>
    </row>
    <row r="9" spans="1:15" ht="15.75" customHeight="1" x14ac:dyDescent="0.25">
      <c r="B9" s="7" t="s">
        <v>121</v>
      </c>
      <c r="C9" s="77">
        <v>0.29588573853794947</v>
      </c>
      <c r="D9" s="77">
        <v>0.29588573853794947</v>
      </c>
      <c r="E9" s="77">
        <v>0.32668424778434269</v>
      </c>
      <c r="F9" s="77">
        <v>0.31167234135031852</v>
      </c>
      <c r="G9" s="77">
        <v>0.19727496252930399</v>
      </c>
    </row>
    <row r="10" spans="1:15" ht="15.75" customHeight="1" x14ac:dyDescent="0.25">
      <c r="B10" s="7" t="s">
        <v>122</v>
      </c>
      <c r="C10" s="78">
        <v>5.1391792999999991E-2</v>
      </c>
      <c r="D10" s="78">
        <v>5.1391792999999991E-2</v>
      </c>
      <c r="E10" s="78">
        <v>0.11044050999999999</v>
      </c>
      <c r="F10" s="78">
        <v>0.103314457</v>
      </c>
      <c r="G10" s="78">
        <v>4.6900155700000008E-2</v>
      </c>
    </row>
    <row r="11" spans="1:15" ht="15.75" customHeight="1" x14ac:dyDescent="0.25">
      <c r="B11" s="7" t="s">
        <v>123</v>
      </c>
      <c r="C11" s="78">
        <v>1.4951948E-2</v>
      </c>
      <c r="D11" s="78">
        <v>1.4951948E-2</v>
      </c>
      <c r="E11" s="78">
        <v>2.2244839999999998E-2</v>
      </c>
      <c r="F11" s="78">
        <v>3.5196853E-2</v>
      </c>
      <c r="G11" s="78">
        <v>1.3203425966666666E-2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0.57499999999999996</v>
      </c>
      <c r="I14" s="80">
        <v>0.57499999999999996</v>
      </c>
      <c r="J14" s="80">
        <v>0.57499999999999996</v>
      </c>
      <c r="K14" s="80">
        <v>0.57499999999999996</v>
      </c>
      <c r="L14" s="80">
        <v>0.46902305347599998</v>
      </c>
      <c r="M14" s="80">
        <v>0.348447838979</v>
      </c>
      <c r="N14" s="80">
        <v>0.38464417688200003</v>
      </c>
      <c r="O14" s="80">
        <v>0.399390798991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0.22665274271479213</v>
      </c>
      <c r="I15" s="77">
        <f t="shared" si="0"/>
        <v>0.22665274271479213</v>
      </c>
      <c r="J15" s="77">
        <f t="shared" si="0"/>
        <v>0.22665274271479213</v>
      </c>
      <c r="K15" s="77">
        <f t="shared" si="0"/>
        <v>0.22665274271479213</v>
      </c>
      <c r="L15" s="77">
        <f t="shared" si="0"/>
        <v>0.1848788895074818</v>
      </c>
      <c r="M15" s="77">
        <f t="shared" si="0"/>
        <v>0.13735071025675238</v>
      </c>
      <c r="N15" s="77">
        <f t="shared" si="0"/>
        <v>0.15161853506013731</v>
      </c>
      <c r="O15" s="77">
        <f t="shared" si="0"/>
        <v>0.15743133914149982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0.41100000000000003</v>
      </c>
      <c r="D2" s="78">
        <v>0.221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0.56700000000000006</v>
      </c>
      <c r="D3" s="78">
        <v>0.70799999999999996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0.01</v>
      </c>
      <c r="D4" s="78">
        <v>6.2E-2</v>
      </c>
      <c r="E4" s="78">
        <v>0.98099999999999998</v>
      </c>
      <c r="F4" s="78">
        <v>0.90500000000000003</v>
      </c>
      <c r="G4" s="78">
        <v>0</v>
      </c>
    </row>
    <row r="5" spans="1:7" x14ac:dyDescent="0.25">
      <c r="B5" s="43" t="s">
        <v>169</v>
      </c>
      <c r="C5" s="77">
        <f>1-SUM(C2:C4)</f>
        <v>1.19999999999999E-2</v>
      </c>
      <c r="D5" s="77">
        <f t="shared" ref="D5:G5" si="0">1-SUM(D2:D4)</f>
        <v>9.000000000000119E-3</v>
      </c>
      <c r="E5" s="77">
        <f t="shared" si="0"/>
        <v>1.9000000000000017E-2</v>
      </c>
      <c r="F5" s="77">
        <f t="shared" si="0"/>
        <v>9.4999999999999973E-2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0.24654000000000001</v>
      </c>
      <c r="D2" s="28">
        <v>0.23701</v>
      </c>
      <c r="E2" s="28">
        <v>0.22762000000000002</v>
      </c>
      <c r="F2" s="28">
        <v>0.21848999999999999</v>
      </c>
      <c r="G2" s="28">
        <v>0.20963999999999999</v>
      </c>
      <c r="H2" s="28">
        <v>0.20108000000000001</v>
      </c>
      <c r="I2" s="28">
        <v>0.1928</v>
      </c>
      <c r="J2" s="28">
        <v>0.18479999999999999</v>
      </c>
      <c r="K2" s="28">
        <v>0.17706</v>
      </c>
      <c r="L2">
        <v>0.16958999999999999</v>
      </c>
      <c r="M2">
        <v>0.16239000000000001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0.11492000000000001</v>
      </c>
      <c r="D4" s="28">
        <v>0.11162000000000001</v>
      </c>
      <c r="E4" s="28">
        <v>0.10853</v>
      </c>
      <c r="F4" s="28">
        <v>0.10553000000000001</v>
      </c>
      <c r="G4" s="28">
        <v>0.1026</v>
      </c>
      <c r="H4" s="28">
        <v>9.9739999999999995E-2</v>
      </c>
      <c r="I4" s="28">
        <v>9.6950000000000008E-2</v>
      </c>
      <c r="J4" s="28">
        <v>9.4220000000000012E-2</v>
      </c>
      <c r="K4" s="28">
        <v>9.1569999999999999E-2</v>
      </c>
      <c r="L4">
        <v>8.900000000000001E-2</v>
      </c>
      <c r="M4">
        <v>8.6489999999999997E-2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0.57499999999999996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0.46902305347599998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0.221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0.90500000000000003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94.828000000000003</v>
      </c>
      <c r="D13" s="28">
        <v>91.37</v>
      </c>
      <c r="E13" s="28">
        <v>88.01</v>
      </c>
      <c r="F13" s="28">
        <v>84.754999999999995</v>
      </c>
      <c r="G13" s="28">
        <v>81.622</v>
      </c>
      <c r="H13" s="28">
        <v>78.593000000000004</v>
      </c>
      <c r="I13" s="28">
        <v>75.673000000000002</v>
      </c>
      <c r="J13" s="28">
        <v>72.870999999999995</v>
      </c>
      <c r="K13" s="28">
        <v>70.164000000000001</v>
      </c>
      <c r="L13">
        <v>67.558999999999997</v>
      </c>
      <c r="M13">
        <v>65.061000000000007</v>
      </c>
    </row>
    <row r="14" spans="1:13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35.596790609555818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44.652064108478534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62.710307875329853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0.24845483936730428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1.0959025346269842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1.0959025346269842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1.0959025346269842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1.0959025346269842</v>
      </c>
      <c r="E13" s="86" t="s">
        <v>201</v>
      </c>
    </row>
    <row r="14" spans="1:5" ht="15.75" customHeight="1" x14ac:dyDescent="0.25">
      <c r="A14" s="11" t="s">
        <v>189</v>
      </c>
      <c r="B14" s="85">
        <v>0.502</v>
      </c>
      <c r="C14" s="85">
        <v>0.95</v>
      </c>
      <c r="D14" s="86">
        <v>14.1771259775989</v>
      </c>
      <c r="E14" s="86" t="s">
        <v>201</v>
      </c>
    </row>
    <row r="15" spans="1:5" ht="15.75" customHeight="1" x14ac:dyDescent="0.25">
      <c r="A15" s="11" t="s">
        <v>206</v>
      </c>
      <c r="B15" s="85">
        <v>0.502</v>
      </c>
      <c r="C15" s="85">
        <v>0.95</v>
      </c>
      <c r="D15" s="86">
        <v>14.1771259775989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0.23340244055012854</v>
      </c>
      <c r="E17" s="86" t="s">
        <v>201</v>
      </c>
    </row>
    <row r="18" spans="1:5" ht="15.75" customHeight="1" x14ac:dyDescent="0.25">
      <c r="A18" s="53" t="s">
        <v>175</v>
      </c>
      <c r="B18" s="85">
        <v>5.9000000000000004E-2</v>
      </c>
      <c r="C18" s="85">
        <v>0.95</v>
      </c>
      <c r="D18" s="86">
        <v>1.5515495774534864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2.4393581689457542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24.160007493407182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4.6510701337195632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20.488108941309147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20.483027915241273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4.6100471830315692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3.8985807945393556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0.6310328008377214</v>
      </c>
      <c r="E28" s="86" t="s">
        <v>201</v>
      </c>
    </row>
    <row r="29" spans="1:5" ht="15.75" customHeight="1" x14ac:dyDescent="0.25">
      <c r="A29" s="53" t="s">
        <v>58</v>
      </c>
      <c r="B29" s="85">
        <v>5.9000000000000004E-2</v>
      </c>
      <c r="C29" s="85">
        <v>0.95</v>
      </c>
      <c r="D29" s="86">
        <v>62.448941953110591</v>
      </c>
      <c r="E29" s="86" t="s">
        <v>201</v>
      </c>
    </row>
    <row r="30" spans="1:5" ht="15.75" customHeight="1" x14ac:dyDescent="0.25">
      <c r="A30" s="53" t="s">
        <v>67</v>
      </c>
      <c r="B30" s="85">
        <v>0.26100000000000001</v>
      </c>
      <c r="C30" s="85">
        <v>0.95</v>
      </c>
      <c r="D30" s="86">
        <v>170.53022346318201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170.53022346318201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0.44130531545716389</v>
      </c>
      <c r="E32" s="86" t="s">
        <v>201</v>
      </c>
    </row>
    <row r="33" spans="1:6" ht="15.75" customHeight="1" x14ac:dyDescent="0.25">
      <c r="A33" s="53" t="s">
        <v>83</v>
      </c>
      <c r="B33" s="85">
        <v>0.13800000000000001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0.19699999999999998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0.82299999999999995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1.9055873944028208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0.46526393095438617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2020-06-17T05:07:11Z</dcterms:modified>
</cp:coreProperties>
</file>