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0FC7A54-7E59-4204-AFC8-A79B1FF4B8C8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<sst xmlns="http://schemas.openxmlformats.org/spreadsheetml/2006/main" count="1107" uniqueCount="272">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</sst>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0.18513454700000004</v>
      </c>
      <c r="C3" s="26">
        <f>frac_mam_1_5months * 2.6</f>
        <v>0.18513454700000004</v>
      </c>
      <c r="D3" s="26">
        <f>frac_mam_6_11months * 2.6</f>
        <v>0.24431032599999997</v>
      </c>
      <c r="E3" s="26">
        <f>frac_mam_12_23months * 2.6</f>
        <v>0.24080554420000003</v>
      </c>
      <c r="F3" s="26">
        <f>frac_mam_24_59months * 2.6</f>
        <v>0.13518294573333334</v>
      </c>
    </row>
    <row r="4" spans="1:6" ht="15.75" customHeight="1" x14ac:dyDescent="0.25">
      <c r="A4" s="3" t="s">
        <v>66</v>
      </c>
      <c r="B4" s="26">
        <f>frac_sam_1month * 2.6</f>
        <v>0.23203326899999999</v>
      </c>
      <c r="C4" s="26">
        <f>frac_sam_1_5months * 2.6</f>
        <v>0.23203326899999999</v>
      </c>
      <c r="D4" s="26">
        <f>frac_sam_6_11months * 2.6</f>
        <v>0.16229766800000001</v>
      </c>
      <c r="E4" s="26">
        <f>frac_sam_12_23months * 2.6</f>
        <v>0.13535816580000001</v>
      </c>
      <c r="F4" s="26">
        <f>frac_sam_24_59months * 2.6</f>
        <v>6.8659405533333343E-2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0.12081761382163461</v>
      </c>
      <c r="D7" s="93">
        <f>diarrhoea_1_5mo/26</f>
        <v>0.11982291565961539</v>
      </c>
      <c r="E7" s="93">
        <f>diarrhoea_6_11mo/26</f>
        <v>0.11982291565961539</v>
      </c>
      <c r="F7" s="93">
        <f>diarrhoea_12_23mo/26</f>
        <v>9.3989583825769232E-2</v>
      </c>
      <c r="G7" s="93">
        <f>diarrhoea_24_59mo/26</f>
        <v>9.3989583825769232E-2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0.12081761382163461</v>
      </c>
      <c r="D12" s="93">
        <f>diarrhoea_1_5mo/26</f>
        <v>0.11982291565961539</v>
      </c>
      <c r="E12" s="93">
        <f>diarrhoea_6_11mo/26</f>
        <v>0.11982291565961539</v>
      </c>
      <c r="F12" s="93">
        <f>diarrhoea_12_23mo/26</f>
        <v>9.3989583825769232E-2</v>
      </c>
      <c r="G12" s="93">
        <f>diarrhoea_24_59mo/26</f>
        <v>9.3989583825769232E-2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85808.645999999993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101045.61785289099</v>
      </c>
      <c r="I2" s="22">
        <f>G2-H2</f>
        <v>449954.38214710902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87161.407999999996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102638.58870687593</v>
      </c>
      <c r="I3" s="22">
        <f t="shared" ref="I3:I15" si="3">G3-H3</f>
        <v>466361.41129312408</v>
      </c>
    </row>
    <row r="4" spans="1:9" ht="15.75" customHeight="1" x14ac:dyDescent="0.25">
      <c r="A4" s="92">
        <f t="shared" si="2"/>
        <v>2022</v>
      </c>
      <c r="B4" s="74">
        <v>88448.617200000008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104154.3666031957</v>
      </c>
      <c r="I4" s="22">
        <f t="shared" si="3"/>
        <v>483845.63339680433</v>
      </c>
    </row>
    <row r="5" spans="1:9" ht="15.75" customHeight="1" x14ac:dyDescent="0.25">
      <c r="A5" s="92">
        <f t="shared" si="2"/>
        <v>2023</v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>
        <f t="shared" si="2"/>
        <v>2024</v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>
        <f t="shared" si="2"/>
        <v>2025</v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>
        <f t="shared" si="2"/>
        <v>2026</v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>
        <f t="shared" si="2"/>
        <v>2027</v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>
        <f t="shared" si="2"/>
        <v>2028</v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>
        <f t="shared" si="2"/>
        <v>2029</v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>
        <f t="shared" si="2"/>
        <v>2030</v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0.71324993274418602</v>
      </c>
      <c r="E2" s="77">
        <v>0.67957024877152694</v>
      </c>
      <c r="F2" s="77">
        <v>0.43354949826685008</v>
      </c>
      <c r="G2" s="77">
        <v>0.41567764899171272</v>
      </c>
    </row>
    <row r="3" spans="1:15" ht="15.75" customHeight="1" x14ac:dyDescent="0.25">
      <c r="A3" s="5"/>
      <c r="B3" s="11" t="s">
        <v>118</v>
      </c>
      <c r="C3" s="77">
        <v>0.12932553725581397</v>
      </c>
      <c r="D3" s="77">
        <v>0.12932553725581397</v>
      </c>
      <c r="E3" s="77">
        <v>0.17455051122847304</v>
      </c>
      <c r="F3" s="77">
        <v>0.28606348173314994</v>
      </c>
      <c r="G3" s="77">
        <v>0.31301634100828735</v>
      </c>
    </row>
    <row r="4" spans="1:15" ht="15.75" customHeight="1" x14ac:dyDescent="0.25">
      <c r="A4" s="5"/>
      <c r="B4" s="11" t="s">
        <v>116</v>
      </c>
      <c r="C4" s="78">
        <v>7.0218135683453226E-2</v>
      </c>
      <c r="D4" s="78">
        <v>7.0218135683453226E-2</v>
      </c>
      <c r="E4" s="78">
        <v>9.1727097878787855E-2</v>
      </c>
      <c r="F4" s="78">
        <v>0.17586999462365591</v>
      </c>
      <c r="G4" s="78">
        <v>0.18978377141826921</v>
      </c>
    </row>
    <row r="5" spans="1:15" ht="15.75" customHeight="1" x14ac:dyDescent="0.25">
      <c r="A5" s="5"/>
      <c r="B5" s="11" t="s">
        <v>119</v>
      </c>
      <c r="C5" s="78">
        <v>8.7206394316546754E-2</v>
      </c>
      <c r="D5" s="78">
        <v>8.7206394316546754E-2</v>
      </c>
      <c r="E5" s="78">
        <v>5.4152142121212117E-2</v>
      </c>
      <c r="F5" s="78">
        <v>0.10451702537634408</v>
      </c>
      <c r="G5" s="78">
        <v>8.1522238581730772E-2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0.66770689494451285</v>
      </c>
      <c r="D8" s="77">
        <v>0.66770689494451285</v>
      </c>
      <c r="E8" s="77">
        <v>0.57106064061538464</v>
      </c>
      <c r="F8" s="77">
        <v>0.62241716314553996</v>
      </c>
      <c r="G8" s="77">
        <v>0.68619063101268118</v>
      </c>
    </row>
    <row r="9" spans="1:15" ht="15.75" customHeight="1" x14ac:dyDescent="0.25">
      <c r="B9" s="7" t="s">
        <v>121</v>
      </c>
      <c r="C9" s="77">
        <v>0.17184394505548706</v>
      </c>
      <c r="D9" s="77">
        <v>0.17184394505548706</v>
      </c>
      <c r="E9" s="77">
        <v>0.27255166938461539</v>
      </c>
      <c r="F9" s="77">
        <v>0.23290448685446008</v>
      </c>
      <c r="G9" s="77">
        <v>0.23540846465398546</v>
      </c>
    </row>
    <row r="10" spans="1:15" ht="15.75" customHeight="1" x14ac:dyDescent="0.25">
      <c r="B10" s="7" t="s">
        <v>122</v>
      </c>
      <c r="C10" s="78">
        <v>7.120559500000001E-2</v>
      </c>
      <c r="D10" s="78">
        <v>7.120559500000001E-2</v>
      </c>
      <c r="E10" s="78">
        <v>9.3965509999999988E-2</v>
      </c>
      <c r="F10" s="78">
        <v>9.261751700000001E-2</v>
      </c>
      <c r="G10" s="78">
        <v>5.1993440666666668E-2</v>
      </c>
    </row>
    <row r="11" spans="1:15" ht="15.75" customHeight="1" x14ac:dyDescent="0.25">
      <c r="B11" s="7" t="s">
        <v>123</v>
      </c>
      <c r="C11" s="78">
        <v>8.9243564999999997E-2</v>
      </c>
      <c r="D11" s="78">
        <v>8.9243564999999997E-2</v>
      </c>
      <c r="E11" s="78">
        <v>6.2422180000000001E-2</v>
      </c>
      <c r="F11" s="78">
        <v>5.2060833000000001E-2</v>
      </c>
      <c r="G11" s="78">
        <v>2.6407463666666669E-2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0.68700000000000006</v>
      </c>
      <c r="I14" s="80">
        <v>0.65535323383084587</v>
      </c>
      <c r="J14" s="80">
        <v>0.70602487562189065</v>
      </c>
      <c r="K14" s="80">
        <v>0.66773963515754564</v>
      </c>
      <c r="L14" s="80">
        <v>0.67646767684999998</v>
      </c>
      <c r="M14" s="80">
        <v>0.60761867894900001</v>
      </c>
      <c r="N14" s="80">
        <v>0.56543086767299999</v>
      </c>
      <c r="O14" s="80">
        <v>0.52363826554299997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0.30156817862205154</v>
      </c>
      <c r="I15" s="77">
        <f t="shared" si="0"/>
        <v>0.28767639167458459</v>
      </c>
      <c r="J15" s="77">
        <f t="shared" si="0"/>
        <v>0.3099194116494236</v>
      </c>
      <c r="K15" s="77">
        <f t="shared" si="0"/>
        <v>0.29311357433510077</v>
      </c>
      <c r="L15" s="77">
        <f t="shared" si="0"/>
        <v>0.29694486929307862</v>
      </c>
      <c r="M15" s="77">
        <f t="shared" si="0"/>
        <v>0.26672264673564339</v>
      </c>
      <c r="N15" s="77">
        <f t="shared" si="0"/>
        <v>0.24820372183527339</v>
      </c>
      <c r="O15" s="77">
        <f t="shared" si="0"/>
        <v>0.22985827947105189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0.46799999999999997</v>
      </c>
      <c r="D2" s="78">
        <v>0.46799999999999997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0.27699999999999997</v>
      </c>
      <c r="D3" s="78">
        <v>0.39600000000000002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0.109</v>
      </c>
      <c r="D4" s="78">
        <v>0.109</v>
      </c>
      <c r="E4" s="78">
        <v>0.57699999999999996</v>
      </c>
      <c r="F4" s="78">
        <v>0.70300000000000007</v>
      </c>
      <c r="G4" s="78">
        <v>0</v>
      </c>
    </row>
    <row r="5" spans="1:7" x14ac:dyDescent="0.25">
      <c r="B5" s="43" t="s">
        <v>169</v>
      </c>
      <c r="C5" s="77">
        <f>1-SUM(C2:C4)</f>
        <v>0.14600000000000013</v>
      </c>
      <c r="D5" s="77">
        <f t="shared" ref="D5:G5" si="0">1-SUM(D2:D4)</f>
        <v>2.7000000000000024E-2</v>
      </c>
      <c r="E5" s="77">
        <f t="shared" si="0"/>
        <v>0.42300000000000004</v>
      </c>
      <c r="F5" s="77">
        <f t="shared" si="0"/>
        <v>0.29699999999999993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0.20854</v>
      </c>
      <c r="D2" s="28">
        <v>0.20370999999999997</v>
      </c>
      <c r="E2" s="28">
        <v>0.19994000000000001</v>
      </c>
      <c r="F2" s="28">
        <v>0.19625000000000001</v>
      </c>
      <c r="G2" s="28">
        <v>0.19261</v>
      </c>
      <c r="H2" s="28">
        <v>0.18903999999999999</v>
      </c>
      <c r="I2" s="28">
        <v>0.18553</v>
      </c>
      <c r="J2" s="28">
        <v>0.18207999999999999</v>
      </c>
      <c r="K2" s="28">
        <v>0.17868999999999999</v>
      </c>
      <c r="L2">
        <v>0.17538000000000001</v>
      </c>
      <c r="M2">
        <v>0.17215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0.10449</v>
      </c>
      <c r="D4" s="28">
        <v>0.10554000000000001</v>
      </c>
      <c r="E4" s="28">
        <v>0.1065</v>
      </c>
      <c r="F4" s="28">
        <v>0.1075</v>
      </c>
      <c r="G4" s="28">
        <v>0.10854</v>
      </c>
      <c r="H4" s="28">
        <v>0.10962</v>
      </c>
      <c r="I4" s="28">
        <v>0.11074000000000001</v>
      </c>
      <c r="J4" s="28">
        <v>0.1119</v>
      </c>
      <c r="K4" s="28">
        <v>0.11310000000000001</v>
      </c>
      <c r="L4">
        <v>0.11434</v>
      </c>
      <c r="M4">
        <v>0.11562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0.68700000000000006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0.67646767684999998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0.46799999999999997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0.70300000000000007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>
        <v>39.244999999999997</v>
      </c>
      <c r="G13" s="28">
        <v>38.084000000000003</v>
      </c>
      <c r="H13" s="28">
        <v>36.981000000000002</v>
      </c>
      <c r="I13" s="28">
        <v>35.927</v>
      </c>
      <c r="J13" s="28">
        <v>34.950000000000003</v>
      </c>
      <c r="K13" s="28">
        <v>33.966000000000001</v>
      </c>
      <c r="L13">
        <v>33.07</v>
      </c>
      <c r="M13">
        <v>32.201000000000001</v>
      </c>
    </row>
    <row r="14" spans="1:13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 x14ac:dyDescent="0.25">
      <c r="A15" s="11" t="s">
        <v>206</v>
      </c>
      <c r="B15" s="85">
        <v>0.44600000000000001</v>
      </c>
      <c r="C15" s="85">
        <v>0.95</v>
      </c>
      <c r="D15" s="86">
        <v>13.465123064651232</v>
      </c>
      <c r="E15" s="86" t="s">
        <v>201</v>
      </c>
    </row>
    <row r="16" spans="1:5" ht="15.75" customHeight="1" x14ac:dyDescent="0.25">
      <c r="A16" s="53" t="s">
        <v>57</v>
      </c>
      <c r="B16" s="85">
        <v>0.63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 x14ac:dyDescent="0.25">
      <c r="A18" s="53" t="s">
        <v>175</v>
      </c>
      <c r="B18" s="85">
        <v>0.13</v>
      </c>
      <c r="C18" s="85">
        <v>0.95</v>
      </c>
      <c r="D18" s="86">
        <v>1.2013582500201634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 x14ac:dyDescent="0.25">
      <c r="A23" s="53" t="s">
        <v>34</v>
      </c>
      <c r="B23" s="85">
        <v>0.7390000000000001</v>
      </c>
      <c r="C23" s="85">
        <v>0.95</v>
      </c>
      <c r="D23" s="86">
        <v>4.4144238992015667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 x14ac:dyDescent="0.25">
      <c r="A25" s="53" t="s">
        <v>87</v>
      </c>
      <c r="B25" s="85">
        <v>0.58799999999999997</v>
      </c>
      <c r="C25" s="85">
        <v>0.95</v>
      </c>
      <c r="D25" s="86">
        <v>19.468597028218394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0.58911805697193764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60.20828898640999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169.98011561923349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 x14ac:dyDescent="0.25">
      <c r="A32" s="53" t="s">
        <v>28</v>
      </c>
      <c r="B32" s="85">
        <v>0.71050000000000002</v>
      </c>
      <c r="C32" s="85">
        <v>0.95</v>
      </c>
      <c r="D32" s="86">
        <v>0.3800509163391646</v>
      </c>
      <c r="E32" s="86" t="s">
        <v>201</v>
      </c>
    </row>
    <row r="33" spans="1:6" ht="15.75" customHeight="1" x14ac:dyDescent="0.25">
      <c r="A33" s="53" t="s">
        <v>83</v>
      </c>
      <c r="B33" s="85">
        <v>0.61399999999999999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0.81599999999999995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0.58899999999999997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0.90200000000000002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0.33100000000000002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1.8013260610125383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2020-06-17T05:07:59Z</dcterms:modified>
</cp:coreProperties>
</file>