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32D9C57-5787-4214-86E5-14FCC5F790AF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<sst xmlns="http://schemas.openxmlformats.org/spreadsheetml/2006/main" count="1107" uniqueCount="272">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</sst>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0.12119999999999999</v>
      </c>
      <c r="D46" s="17"/>
    </row>
    <row r="47" spans="1:5" ht="15.75" customHeight="1" x14ac:dyDescent="0.25">
      <c r="B47" s="16" t="s">
        <v>12</v>
      </c>
      <c r="C47" s="67">
        <v>0.22239999999999999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0.1297349404</v>
      </c>
      <c r="C3" s="26">
        <f>frac_mam_1_5months * 2.6</f>
        <v>0.1297349404</v>
      </c>
      <c r="D3" s="26">
        <f>frac_mam_6_11months * 2.6</f>
        <v>0.2497717404</v>
      </c>
      <c r="E3" s="26">
        <f>frac_mam_12_23months * 2.6</f>
        <v>0.11599775200000001</v>
      </c>
      <c r="F3" s="26">
        <f>frac_mam_24_59months * 2.6</f>
        <v>8.6998893280000003E-2</v>
      </c>
    </row>
    <row r="4" spans="1:6" ht="15.75" customHeight="1" x14ac:dyDescent="0.25">
      <c r="A4" s="3" t="s">
        <v>66</v>
      </c>
      <c r="B4" s="26">
        <f>frac_sam_1month * 2.6</f>
        <v>0.17872050560000002</v>
      </c>
      <c r="C4" s="26">
        <f>frac_sam_1_5months * 2.6</f>
        <v>0.17872050560000002</v>
      </c>
      <c r="D4" s="26">
        <f>frac_sam_6_11months * 2.6</f>
        <v>0.15802317960000001</v>
      </c>
      <c r="E4" s="26">
        <f>frac_sam_12_23months * 2.6</f>
        <v>0.11062106379999999</v>
      </c>
      <c r="F4" s="26">
        <f>frac_sam_24_59months * 2.6</f>
        <v>2.4704228986666667E-2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0.10660500393461539</v>
      </c>
      <c r="D7" s="93">
        <f>diarrhoea_1_5mo/26</f>
        <v>0.11319935143961538</v>
      </c>
      <c r="E7" s="93">
        <f>diarrhoea_6_11mo/26</f>
        <v>0.11319935143961538</v>
      </c>
      <c r="F7" s="93">
        <f>diarrhoea_12_23mo/26</f>
        <v>7.8886267895000001E-2</v>
      </c>
      <c r="G7" s="93">
        <f>diarrhoea_24_59mo/26</f>
        <v>7.8886267895000001E-2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0.10660500393461539</v>
      </c>
      <c r="D12" s="93">
        <f>diarrhoea_1_5mo/26</f>
        <v>0.11319935143961538</v>
      </c>
      <c r="E12" s="93">
        <f>diarrhoea_6_11mo/26</f>
        <v>0.11319935143961538</v>
      </c>
      <c r="F12" s="93">
        <f>diarrhoea_12_23mo/26</f>
        <v>7.8886267895000001E-2</v>
      </c>
      <c r="G12" s="93">
        <f>diarrhoea_24_59mo/26</f>
        <v>7.8886267895000001E-2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73687.433999999994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85666.228380701927</v>
      </c>
      <c r="I2" s="22">
        <f>G2-H2</f>
        <v>632333.77161929803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73985.944199999984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86013.265067678542</v>
      </c>
      <c r="I3" s="22">
        <f t="shared" ref="I3:I15" si="3">G3-H3</f>
        <v>645986.73493232147</v>
      </c>
    </row>
    <row r="4" spans="1:9" ht="15.75" customHeight="1" x14ac:dyDescent="0.25">
      <c r="A4" s="92">
        <f t="shared" si="2"/>
        <v>2022</v>
      </c>
      <c r="B4" s="74">
        <v>74264.718399999998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86337.357426273215</v>
      </c>
      <c r="I4" s="22">
        <f t="shared" si="3"/>
        <v>659662.64257372683</v>
      </c>
    </row>
    <row r="5" spans="1:9" ht="15.75" customHeight="1" x14ac:dyDescent="0.25">
      <c r="A5" s="92">
        <f t="shared" si="2"/>
        <v>2023</v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>
        <f t="shared" si="2"/>
        <v>2024</v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>
        <f t="shared" si="2"/>
        <v>2025</v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>
        <f t="shared" si="2"/>
        <v>2026</v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>
        <f t="shared" si="2"/>
        <v>2027</v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>
        <f t="shared" si="2"/>
        <v>2028</v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>
        <f t="shared" si="2"/>
        <v>2029</v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>
        <f t="shared" si="2"/>
        <v>2030</v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0.66017562625581394</v>
      </c>
      <c r="E2" s="77">
        <v>0.77068886668219461</v>
      </c>
      <c r="F2" s="77">
        <v>0.48445228933687012</v>
      </c>
      <c r="G2" s="77">
        <v>0.39649921905089414</v>
      </c>
    </row>
    <row r="3" spans="1:15" ht="15.75" customHeight="1" x14ac:dyDescent="0.25">
      <c r="A3" s="5"/>
      <c r="B3" s="11" t="s">
        <v>118</v>
      </c>
      <c r="C3" s="77">
        <v>0.23533074374418606</v>
      </c>
      <c r="D3" s="77">
        <v>0.23533074374418606</v>
      </c>
      <c r="E3" s="77">
        <v>0.14055402831780536</v>
      </c>
      <c r="F3" s="77">
        <v>0.25798069066313001</v>
      </c>
      <c r="G3" s="77">
        <v>0.34451603094910593</v>
      </c>
    </row>
    <row r="4" spans="1:15" ht="15.75" customHeight="1" x14ac:dyDescent="0.25">
      <c r="A4" s="5"/>
      <c r="B4" s="11" t="s">
        <v>116</v>
      </c>
      <c r="C4" s="78">
        <v>0</v>
      </c>
      <c r="D4" s="78">
        <v>0</v>
      </c>
      <c r="E4" s="78">
        <v>6.0937713880597009E-2</v>
      </c>
      <c r="F4" s="78">
        <v>0.16980728939516129</v>
      </c>
      <c r="G4" s="78">
        <v>0.17050367581047379</v>
      </c>
    </row>
    <row r="5" spans="1:15" ht="15.75" customHeight="1" x14ac:dyDescent="0.25">
      <c r="A5" s="5"/>
      <c r="B5" s="11" t="s">
        <v>119</v>
      </c>
      <c r="C5" s="78">
        <v>0</v>
      </c>
      <c r="D5" s="78">
        <v>0</v>
      </c>
      <c r="E5" s="78">
        <v>2.781939111940299E-2</v>
      </c>
      <c r="F5" s="78">
        <v>8.7759730604838701E-2</v>
      </c>
      <c r="G5" s="78">
        <v>8.8481074189526179E-2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0.50880634374396128</v>
      </c>
      <c r="D8" s="77">
        <v>0.50880634374396128</v>
      </c>
      <c r="E8" s="77">
        <v>0.56144022573789842</v>
      </c>
      <c r="F8" s="77">
        <v>0.73477392646412554</v>
      </c>
      <c r="G8" s="77">
        <v>0.80904180798625436</v>
      </c>
    </row>
    <row r="9" spans="1:15" ht="15.75" customHeight="1" x14ac:dyDescent="0.25">
      <c r="B9" s="7" t="s">
        <v>121</v>
      </c>
      <c r="C9" s="77">
        <v>0.37255694625603858</v>
      </c>
      <c r="D9" s="77">
        <v>0.37255694625603858</v>
      </c>
      <c r="E9" s="77">
        <v>0.28171557426210159</v>
      </c>
      <c r="F9" s="77">
        <v>0.17806499053587446</v>
      </c>
      <c r="G9" s="77">
        <v>0.14799545268041236</v>
      </c>
    </row>
    <row r="10" spans="1:15" ht="15.75" customHeight="1" x14ac:dyDescent="0.25">
      <c r="B10" s="7" t="s">
        <v>122</v>
      </c>
      <c r="C10" s="78">
        <v>4.9898053999999997E-2</v>
      </c>
      <c r="D10" s="78">
        <v>4.9898053999999997E-2</v>
      </c>
      <c r="E10" s="78">
        <v>9.6066053999999998E-2</v>
      </c>
      <c r="F10" s="78">
        <v>4.4614520000000005E-2</v>
      </c>
      <c r="G10" s="78">
        <v>3.3461112799999998E-2</v>
      </c>
    </row>
    <row r="11" spans="1:15" ht="15.75" customHeight="1" x14ac:dyDescent="0.25">
      <c r="B11" s="7" t="s">
        <v>123</v>
      </c>
      <c r="C11" s="78">
        <v>6.8738656000000009E-2</v>
      </c>
      <c r="D11" s="78">
        <v>6.8738656000000009E-2</v>
      </c>
      <c r="E11" s="78">
        <v>6.0778145999999998E-2</v>
      </c>
      <c r="F11" s="78">
        <v>4.2546562999999996E-2</v>
      </c>
      <c r="G11" s="78">
        <v>9.5016265333333332E-3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0.83599999999999997</v>
      </c>
      <c r="I14" s="80">
        <v>0.23621256038647348</v>
      </c>
      <c r="J14" s="80">
        <v>0.21395169082125609</v>
      </c>
      <c r="K14" s="80">
        <v>0.26960386473429954</v>
      </c>
      <c r="L14" s="80">
        <v>0.22881044261700001</v>
      </c>
      <c r="M14" s="80">
        <v>0.13465038375749999</v>
      </c>
      <c r="N14" s="80">
        <v>0.18123013465400001</v>
      </c>
      <c r="O14" s="80">
        <v>0.21727668240249998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0.37357242526235568</v>
      </c>
      <c r="I15" s="77">
        <f t="shared" si="0"/>
        <v>0.10555322854187267</v>
      </c>
      <c r="J15" s="77">
        <f t="shared" si="0"/>
        <v>9.5605803862533881E-2</v>
      </c>
      <c r="K15" s="77">
        <f t="shared" si="0"/>
        <v>0.12047436556088083</v>
      </c>
      <c r="L15" s="77">
        <f t="shared" si="0"/>
        <v>0.10224554063849972</v>
      </c>
      <c r="M15" s="77">
        <f t="shared" si="0"/>
        <v>6.0169462228225098E-2</v>
      </c>
      <c r="N15" s="77">
        <f t="shared" si="0"/>
        <v>8.0983948484830232E-2</v>
      </c>
      <c r="O15" s="77">
        <f t="shared" si="0"/>
        <v>9.7091599519211147E-2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0.48499999999999999</v>
      </c>
      <c r="D2" s="78">
        <v>0.48499999999999999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0.14199999999999999</v>
      </c>
      <c r="D3" s="78">
        <v>0.20199999999999999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0.13200000000000001</v>
      </c>
      <c r="D4" s="78">
        <v>0.13200000000000001</v>
      </c>
      <c r="E4" s="78">
        <v>0.61699999999999999</v>
      </c>
      <c r="F4" s="78">
        <v>0.66949999999999987</v>
      </c>
      <c r="G4" s="78">
        <v>0</v>
      </c>
    </row>
    <row r="5" spans="1:7" x14ac:dyDescent="0.25">
      <c r="B5" s="43" t="s">
        <v>169</v>
      </c>
      <c r="C5" s="77">
        <f>1-SUM(C2:C4)</f>
        <v>0.24099999999999999</v>
      </c>
      <c r="D5" s="77">
        <f t="shared" ref="D5:G5" si="0">1-SUM(D2:D4)</f>
        <v>0.18100000000000005</v>
      </c>
      <c r="E5" s="77">
        <f t="shared" si="0"/>
        <v>0.38300000000000001</v>
      </c>
      <c r="F5" s="77">
        <f t="shared" si="0"/>
        <v>0.33050000000000013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0.2271</v>
      </c>
      <c r="D2" s="28">
        <v>0.22233</v>
      </c>
      <c r="E2" s="28">
        <v>0.21806</v>
      </c>
      <c r="F2" s="28">
        <v>0.21387</v>
      </c>
      <c r="G2" s="28">
        <v>0.20969000000000002</v>
      </c>
      <c r="H2" s="28">
        <v>0.20556000000000002</v>
      </c>
      <c r="I2" s="28">
        <v>0.20144999999999999</v>
      </c>
      <c r="J2" s="28">
        <v>0.19738</v>
      </c>
      <c r="K2" s="28">
        <v>0.19338</v>
      </c>
      <c r="L2">
        <v>0.18949000000000002</v>
      </c>
      <c r="M2">
        <v>0.18571000000000001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7.7600000000000002E-2</v>
      </c>
      <c r="D4" s="28">
        <v>7.6939999999999995E-2</v>
      </c>
      <c r="E4" s="28">
        <v>7.6310000000000003E-2</v>
      </c>
      <c r="F4" s="28">
        <v>7.5700000000000003E-2</v>
      </c>
      <c r="G4" s="28">
        <v>7.51E-2</v>
      </c>
      <c r="H4" s="28">
        <v>7.4509999999999993E-2</v>
      </c>
      <c r="I4" s="28">
        <v>7.3940000000000006E-2</v>
      </c>
      <c r="J4" s="28">
        <v>7.3380000000000001E-2</v>
      </c>
      <c r="K4" s="28">
        <v>7.2830000000000006E-2</v>
      </c>
      <c r="L4">
        <v>7.2290000000000007E-2</v>
      </c>
      <c r="M4">
        <v>7.177E-2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0.83599999999999997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0.22881044261700001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0.48499999999999999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0.66949999999999987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36.14</v>
      </c>
      <c r="D13" s="28">
        <v>35.098999999999997</v>
      </c>
      <c r="E13" s="28">
        <v>34.027999999999999</v>
      </c>
      <c r="F13" s="28">
        <v>32.972000000000001</v>
      </c>
      <c r="G13" s="28">
        <v>32.137999999999998</v>
      </c>
      <c r="H13" s="28">
        <v>31.341000000000001</v>
      </c>
      <c r="I13" s="28">
        <v>30.501000000000001</v>
      </c>
      <c r="J13" s="28">
        <v>30.312000000000001</v>
      </c>
      <c r="K13" s="28">
        <v>28.937999999999999</v>
      </c>
      <c r="L13">
        <v>28.744</v>
      </c>
      <c r="M13">
        <v>28.2</v>
      </c>
    </row>
    <row r="14" spans="1:13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59.757730837177341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39.918868339226442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441.49789473503637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1.4695112663172396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1.5183340537083339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1.5183340537083339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1.5183340537083339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1.5183340537083339</v>
      </c>
      <c r="E13" s="86" t="s">
        <v>201</v>
      </c>
    </row>
    <row r="14" spans="1:5" ht="15.75" customHeight="1" x14ac:dyDescent="0.25">
      <c r="A14" s="11" t="s">
        <v>189</v>
      </c>
      <c r="B14" s="85">
        <v>0.38600000000000001</v>
      </c>
      <c r="C14" s="85">
        <v>0.95</v>
      </c>
      <c r="D14" s="86">
        <v>13.05116778302235</v>
      </c>
      <c r="E14" s="86" t="s">
        <v>201</v>
      </c>
    </row>
    <row r="15" spans="1:5" ht="15.75" customHeight="1" x14ac:dyDescent="0.25">
      <c r="A15" s="11" t="s">
        <v>206</v>
      </c>
      <c r="B15" s="85">
        <v>0.38600000000000001</v>
      </c>
      <c r="C15" s="85">
        <v>0.95</v>
      </c>
      <c r="D15" s="86">
        <v>13.05116778302235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0.75814631923040521</v>
      </c>
      <c r="E17" s="86" t="s">
        <v>201</v>
      </c>
    </row>
    <row r="18" spans="1:5" ht="15.75" customHeight="1" x14ac:dyDescent="0.25">
      <c r="A18" s="53" t="s">
        <v>175</v>
      </c>
      <c r="B18" s="85">
        <v>0.311</v>
      </c>
      <c r="C18" s="85">
        <v>0.95</v>
      </c>
      <c r="D18" s="86">
        <v>10.169953236313981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12.173502103595629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22.542590342261047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4.3037053742427069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18.626611965744981</v>
      </c>
      <c r="E24" s="86" t="s">
        <v>201</v>
      </c>
    </row>
    <row r="25" spans="1:5" ht="15.75" customHeight="1" x14ac:dyDescent="0.25">
      <c r="A25" s="53" t="s">
        <v>87</v>
      </c>
      <c r="B25" s="85">
        <v>0.49700000000000005</v>
      </c>
      <c r="C25" s="85">
        <v>0.95</v>
      </c>
      <c r="D25" s="86">
        <v>18.614941564180079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5.3067069665829534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7.5748286460562575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0.90143336984800793</v>
      </c>
      <c r="E28" s="86" t="s">
        <v>201</v>
      </c>
    </row>
    <row r="29" spans="1:5" ht="15.75" customHeight="1" x14ac:dyDescent="0.25">
      <c r="A29" s="53" t="s">
        <v>58</v>
      </c>
      <c r="B29" s="85">
        <v>0.311</v>
      </c>
      <c r="C29" s="85">
        <v>0.95</v>
      </c>
      <c r="D29" s="86">
        <v>117.59265972586412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201.07222087508495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201.07222087508495</v>
      </c>
      <c r="E31" s="86" t="s">
        <v>201</v>
      </c>
    </row>
    <row r="32" spans="1:5" ht="15.75" customHeight="1" x14ac:dyDescent="0.25">
      <c r="A32" s="53" t="s">
        <v>28</v>
      </c>
      <c r="B32" s="85">
        <v>0.42049999999999998</v>
      </c>
      <c r="C32" s="85">
        <v>0.95</v>
      </c>
      <c r="D32" s="86">
        <v>1.6314175230449219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0.51500000000000001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0.34399999999999997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0.50700000000000001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2.0247972896478399</v>
      </c>
      <c r="E38" s="86" t="s">
        <v>201</v>
      </c>
    </row>
    <row r="39" spans="1:6" ht="15.75" customHeight="1" x14ac:dyDescent="0.25">
      <c r="A39" s="53" t="s">
        <v>60</v>
      </c>
      <c r="B39" s="85">
        <v>2E-3</v>
      </c>
      <c r="C39" s="85">
        <v>0.95</v>
      </c>
      <c r="D39" s="86">
        <v>1.6525307116904171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2020-06-17T05:09:29Z</dcterms:modified>
</cp:coreProperties>
</file>