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59ABF79-C682-441A-A2C9-9BBD5A7C1DA7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<sst xmlns="http://schemas.openxmlformats.org/spreadsheetml/2006/main" count="1107" uniqueCount="272">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</sst>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3.1300000000000001E-2</v>
      </c>
      <c r="D45" s="17"/>
    </row>
    <row r="46" spans="1:5" ht="15.75" customHeight="1" x14ac:dyDescent="0.25">
      <c r="B46" s="16" t="s">
        <v>11</v>
      </c>
      <c r="C46" s="67">
        <v>0.1091</v>
      </c>
      <c r="D46" s="17"/>
    </row>
    <row r="47" spans="1:5" ht="15.75" customHeight="1" x14ac:dyDescent="0.25">
      <c r="B47" s="16" t="s">
        <v>12</v>
      </c>
      <c r="C47" s="67">
        <v>0.36170000000000002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0.26370718920000003</v>
      </c>
      <c r="C3" s="26">
        <f>frac_mam_1_5months * 2.6</f>
        <v>0.26370718920000003</v>
      </c>
      <c r="D3" s="26">
        <f>frac_mam_6_11months * 2.6</f>
        <v>0.369965453</v>
      </c>
      <c r="E3" s="26">
        <f>frac_mam_12_23months * 2.6</f>
        <v>0.25627724460000001</v>
      </c>
      <c r="F3" s="26">
        <f>frac_mam_24_59months * 2.6</f>
        <v>0.13644635506666666</v>
      </c>
    </row>
    <row r="4" spans="1:6" ht="15.75" customHeight="1" x14ac:dyDescent="0.25">
      <c r="A4" s="3" t="s">
        <v>66</v>
      </c>
      <c r="B4" s="26">
        <f>frac_sam_1month * 2.6</f>
        <v>0.13754355679999999</v>
      </c>
      <c r="C4" s="26">
        <f>frac_sam_1_5months * 2.6</f>
        <v>0.13754355679999999</v>
      </c>
      <c r="D4" s="26">
        <f>frac_sam_6_11months * 2.6</f>
        <v>6.6274689000000012E-2</v>
      </c>
      <c r="E4" s="26">
        <f>frac_sam_12_23months * 2.6</f>
        <v>5.9893311399999996E-2</v>
      </c>
      <c r="F4" s="26">
        <f>frac_sam_24_59months * 2.6</f>
        <v>2.371924533333333E-2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5.2883064538653754E-2</v>
      </c>
      <c r="D7" s="93">
        <f>diarrhoea_1_5mo/26</f>
        <v>4.7877983574615382E-2</v>
      </c>
      <c r="E7" s="93">
        <f>diarrhoea_6_11mo/26</f>
        <v>4.7877983574615382E-2</v>
      </c>
      <c r="F7" s="93">
        <f>diarrhoea_12_23mo/26</f>
        <v>3.9659193081922686E-2</v>
      </c>
      <c r="G7" s="93">
        <f>diarrhoea_24_59mo/26</f>
        <v>3.9659193081922686E-2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5.2883064538653754E-2</v>
      </c>
      <c r="D12" s="93">
        <f>diarrhoea_1_5mo/26</f>
        <v>4.7877983574615382E-2</v>
      </c>
      <c r="E12" s="93">
        <f>diarrhoea_6_11mo/26</f>
        <v>4.7877983574615382E-2</v>
      </c>
      <c r="F12" s="93">
        <f>diarrhoea_12_23mo/26</f>
        <v>3.9659193081922686E-2</v>
      </c>
      <c r="G12" s="93">
        <f>diarrhoea_24_59mo/26</f>
        <v>3.9659193081922686E-2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568918.26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666186.8729449457</v>
      </c>
      <c r="I2" s="22">
        <f>G2-H2</f>
        <v>7964813.1270550545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565326.06400000001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661980.51503995364</v>
      </c>
      <c r="I3" s="22">
        <f t="shared" ref="I3:I15" si="3">G3-H3</f>
        <v>8093019.4849600466</v>
      </c>
    </row>
    <row r="4" spans="1:9" ht="15.75" customHeight="1" x14ac:dyDescent="0.25">
      <c r="A4" s="92">
        <f t="shared" si="2"/>
        <v>2022</v>
      </c>
      <c r="B4" s="74">
        <v>561516.625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657519.77184797986</v>
      </c>
      <c r="I4" s="22">
        <f t="shared" si="3"/>
        <v>8223480.2281520199</v>
      </c>
    </row>
    <row r="5" spans="1:9" ht="15.75" customHeight="1" x14ac:dyDescent="0.25">
      <c r="A5" s="92">
        <f t="shared" si="2"/>
        <v>2023</v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>
        <f t="shared" si="2"/>
        <v>2024</v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>
        <f t="shared" si="2"/>
        <v>2025</v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>
        <f t="shared" si="2"/>
        <v>2026</v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>
        <f t="shared" si="2"/>
        <v>2027</v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>
        <f t="shared" si="2"/>
        <v>2028</v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>
        <f t="shared" si="2"/>
        <v>2029</v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>
        <f t="shared" si="2"/>
        <v>2030</v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0.70345288445867293</v>
      </c>
      <c r="E2" s="77">
        <v>0.59059434288834955</v>
      </c>
      <c r="F2" s="77">
        <v>0.28337327484472052</v>
      </c>
      <c r="G2" s="77">
        <v>0.24563301387650088</v>
      </c>
    </row>
    <row r="3" spans="1:15" ht="15.75" customHeight="1" x14ac:dyDescent="0.25">
      <c r="A3" s="5"/>
      <c r="B3" s="11" t="s">
        <v>118</v>
      </c>
      <c r="C3" s="77">
        <v>0.16850386554132715</v>
      </c>
      <c r="D3" s="77">
        <v>0.16850386554132715</v>
      </c>
      <c r="E3" s="77">
        <v>0.21779392711165052</v>
      </c>
      <c r="F3" s="77">
        <v>0.34591082515527954</v>
      </c>
      <c r="G3" s="77">
        <v>0.33414045612349919</v>
      </c>
    </row>
    <row r="4" spans="1:15" ht="15.75" customHeight="1" x14ac:dyDescent="0.25">
      <c r="A4" s="5"/>
      <c r="B4" s="11" t="s">
        <v>116</v>
      </c>
      <c r="C4" s="78">
        <v>6.7341264814814811E-2</v>
      </c>
      <c r="D4" s="78">
        <v>6.7341264814814811E-2</v>
      </c>
      <c r="E4" s="78">
        <v>0.14778564281914894</v>
      </c>
      <c r="F4" s="78">
        <v>0.27426948699186993</v>
      </c>
      <c r="G4" s="78">
        <v>0.26940182019184644</v>
      </c>
    </row>
    <row r="5" spans="1:15" ht="15.75" customHeight="1" x14ac:dyDescent="0.25">
      <c r="A5" s="5"/>
      <c r="B5" s="11" t="s">
        <v>119</v>
      </c>
      <c r="C5" s="78">
        <v>6.0701985185185187E-2</v>
      </c>
      <c r="D5" s="78">
        <v>6.0701985185185187E-2</v>
      </c>
      <c r="E5" s="78">
        <v>4.3826087180851063E-2</v>
      </c>
      <c r="F5" s="78">
        <v>9.6446413008130102E-2</v>
      </c>
      <c r="G5" s="78">
        <v>0.15082470980815349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0.69890313223140488</v>
      </c>
      <c r="D8" s="77">
        <v>0.69890313223140488</v>
      </c>
      <c r="E8" s="77">
        <v>0.64079556774907753</v>
      </c>
      <c r="F8" s="77">
        <v>0.56209281481651374</v>
      </c>
      <c r="G8" s="77">
        <v>0.65096969039487729</v>
      </c>
    </row>
    <row r="9" spans="1:15" ht="15.75" customHeight="1" x14ac:dyDescent="0.25">
      <c r="B9" s="7" t="s">
        <v>121</v>
      </c>
      <c r="C9" s="77">
        <v>0.14676965776859502</v>
      </c>
      <c r="D9" s="77">
        <v>0.14676965776859502</v>
      </c>
      <c r="E9" s="77">
        <v>0.19141976225092253</v>
      </c>
      <c r="F9" s="77">
        <v>0.31630312518348624</v>
      </c>
      <c r="G9" s="77">
        <v>0.28742815560512269</v>
      </c>
    </row>
    <row r="10" spans="1:15" ht="15.75" customHeight="1" x14ac:dyDescent="0.25">
      <c r="B10" s="7" t="s">
        <v>122</v>
      </c>
      <c r="C10" s="78">
        <v>0.10142584200000002</v>
      </c>
      <c r="D10" s="78">
        <v>0.10142584200000002</v>
      </c>
      <c r="E10" s="78">
        <v>0.14229440499999998</v>
      </c>
      <c r="F10" s="78">
        <v>9.856817100000001E-2</v>
      </c>
      <c r="G10" s="78">
        <v>5.2479367333333332E-2</v>
      </c>
    </row>
    <row r="11" spans="1:15" ht="15.75" customHeight="1" x14ac:dyDescent="0.25">
      <c r="B11" s="7" t="s">
        <v>123</v>
      </c>
      <c r="C11" s="78">
        <v>5.2901367999999997E-2</v>
      </c>
      <c r="D11" s="78">
        <v>5.2901367999999997E-2</v>
      </c>
      <c r="E11" s="78">
        <v>2.5490265000000002E-2</v>
      </c>
      <c r="F11" s="78">
        <v>2.3035888999999997E-2</v>
      </c>
      <c r="G11" s="78">
        <v>9.1227866666666654E-3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0.82499999999999996</v>
      </c>
      <c r="I14" s="80">
        <v>0.4915686274509804</v>
      </c>
      <c r="J14" s="80">
        <v>0.48142156862745106</v>
      </c>
      <c r="K14" s="80">
        <v>0.44647058823529412</v>
      </c>
      <c r="L14" s="80">
        <v>0.33016430245400002</v>
      </c>
      <c r="M14" s="80">
        <v>0.2663876566435</v>
      </c>
      <c r="N14" s="80">
        <v>0.23989888624700001</v>
      </c>
      <c r="O14" s="80">
        <v>0.23997561901299999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0.42252295136454304</v>
      </c>
      <c r="I15" s="77">
        <f t="shared" si="0"/>
        <v>0.25175639668946154</v>
      </c>
      <c r="J15" s="77">
        <f t="shared" si="0"/>
        <v>0.24655959033578004</v>
      </c>
      <c r="K15" s="77">
        <f t="shared" si="0"/>
        <v>0.22865947956198801</v>
      </c>
      <c r="L15" s="77">
        <f t="shared" si="0"/>
        <v>0.1690933278885815</v>
      </c>
      <c r="M15" s="77">
        <f t="shared" si="0"/>
        <v>0.13643018047526806</v>
      </c>
      <c r="N15" s="77">
        <f t="shared" si="0"/>
        <v>0.12286398235896877</v>
      </c>
      <c r="O15" s="77">
        <f t="shared" si="0"/>
        <v>0.12290328097079505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0.66099999999999992</v>
      </c>
      <c r="D2" s="78">
        <v>0.66099999999999992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0.11800000000000001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0.115</v>
      </c>
      <c r="D4" s="78">
        <v>0.115</v>
      </c>
      <c r="E4" s="78">
        <v>0.77599999999999991</v>
      </c>
      <c r="F4" s="78">
        <v>0.9205000000000001</v>
      </c>
      <c r="G4" s="78">
        <v>0</v>
      </c>
    </row>
    <row r="5" spans="1:7" x14ac:dyDescent="0.25">
      <c r="B5" s="43" t="s">
        <v>169</v>
      </c>
      <c r="C5" s="77">
        <f>1-SUM(C2:C4)</f>
        <v>0.10600000000000009</v>
      </c>
      <c r="D5" s="77">
        <f t="shared" ref="D5:G5" si="0">1-SUM(D2:D4)</f>
        <v>0.1090000000000001</v>
      </c>
      <c r="E5" s="77">
        <f t="shared" si="0"/>
        <v>0.22400000000000009</v>
      </c>
      <c r="F5" s="77">
        <f t="shared" si="0"/>
        <v>7.9499999999999904E-2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0.29663</v>
      </c>
      <c r="D2" s="28">
        <v>0.28309999999999996</v>
      </c>
      <c r="E2" s="28">
        <v>0.27410000000000001</v>
      </c>
      <c r="F2" s="28">
        <v>0.26536000000000004</v>
      </c>
      <c r="G2" s="28">
        <v>0.25714999999999999</v>
      </c>
      <c r="H2" s="28">
        <v>0.24908999999999998</v>
      </c>
      <c r="I2" s="28">
        <v>0.24146000000000001</v>
      </c>
      <c r="J2" s="28">
        <v>0.23418</v>
      </c>
      <c r="K2" s="28">
        <v>0.22716</v>
      </c>
      <c r="L2">
        <v>0.22018000000000001</v>
      </c>
      <c r="M2">
        <v>0.21321999999999999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6.5750000000000003E-2</v>
      </c>
      <c r="D4" s="28">
        <v>6.3920000000000005E-2</v>
      </c>
      <c r="E4" s="28">
        <v>6.2820000000000001E-2</v>
      </c>
      <c r="F4" s="28">
        <v>6.1740000000000003E-2</v>
      </c>
      <c r="G4" s="28">
        <v>6.0749999999999998E-2</v>
      </c>
      <c r="H4" s="28">
        <v>5.9770000000000004E-2</v>
      </c>
      <c r="I4" s="28">
        <v>5.885E-2</v>
      </c>
      <c r="J4" s="28">
        <v>5.7999999999999996E-2</v>
      </c>
      <c r="K4" s="28">
        <v>5.7180000000000002E-2</v>
      </c>
      <c r="L4">
        <v>5.636E-2</v>
      </c>
      <c r="M4">
        <v>5.5519999999999993E-2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0.82499999999999996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0.33016430245400002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0.66099999999999992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0.9205000000000001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26.390999999999998</v>
      </c>
      <c r="D13" s="28">
        <v>25.013999999999999</v>
      </c>
      <c r="E13" s="28">
        <v>23.765999999999998</v>
      </c>
      <c r="F13" s="28">
        <v>22.613</v>
      </c>
      <c r="G13" s="28">
        <v>21.550999999999998</v>
      </c>
      <c r="H13" s="28">
        <v>20.582000000000001</v>
      </c>
      <c r="I13" s="28">
        <v>19.686</v>
      </c>
      <c r="J13" s="28">
        <v>18.899000000000001</v>
      </c>
      <c r="K13" s="28">
        <v>18.081</v>
      </c>
      <c r="L13">
        <v>17.372</v>
      </c>
      <c r="M13">
        <v>16.704000000000001</v>
      </c>
    </row>
    <row r="14" spans="1:13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36.247519202644909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44.666649407350029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72.912225149850372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1.2236498995725122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1.110487833498478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1.110487833498478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1.110487833498478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1.110487833498478</v>
      </c>
      <c r="E13" s="86" t="s">
        <v>201</v>
      </c>
    </row>
    <row r="14" spans="1:5" ht="15.75" customHeight="1" x14ac:dyDescent="0.25">
      <c r="A14" s="11" t="s">
        <v>189</v>
      </c>
      <c r="B14" s="85">
        <v>0.70900000000000007</v>
      </c>
      <c r="C14" s="85">
        <v>0.95</v>
      </c>
      <c r="D14" s="86">
        <v>14.191711276470395</v>
      </c>
      <c r="E14" s="86" t="s">
        <v>201</v>
      </c>
    </row>
    <row r="15" spans="1:5" ht="15.75" customHeight="1" x14ac:dyDescent="0.25">
      <c r="A15" s="11" t="s">
        <v>206</v>
      </c>
      <c r="B15" s="85">
        <v>0.70900000000000007</v>
      </c>
      <c r="C15" s="85">
        <v>0.95</v>
      </c>
      <c r="D15" s="86">
        <v>14.191711276470395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0.24799655875910087</v>
      </c>
      <c r="E17" s="86" t="s">
        <v>201</v>
      </c>
    </row>
    <row r="18" spans="1:5" ht="15.75" customHeight="1" x14ac:dyDescent="0.25">
      <c r="A18" s="53" t="s">
        <v>175</v>
      </c>
      <c r="B18" s="85">
        <v>0.46500000000000002</v>
      </c>
      <c r="C18" s="85">
        <v>0.95</v>
      </c>
      <c r="D18" s="86">
        <v>1.7836697530248278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9.0332234091804775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24.192824415868042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4.6601859455142458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20.497190899555484</v>
      </c>
      <c r="E24" s="86" t="s">
        <v>201</v>
      </c>
    </row>
    <row r="25" spans="1:5" ht="15.75" customHeight="1" x14ac:dyDescent="0.25">
      <c r="A25" s="53" t="s">
        <v>87</v>
      </c>
      <c r="B25" s="85">
        <v>0.21899999999999997</v>
      </c>
      <c r="C25" s="85">
        <v>0.95</v>
      </c>
      <c r="D25" s="86">
        <v>20.50084196930549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4.6428641054924311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3.9975934807066564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0.64014910694610749</v>
      </c>
      <c r="E28" s="86" t="s">
        <v>201</v>
      </c>
    </row>
    <row r="29" spans="1:5" ht="15.75" customHeight="1" x14ac:dyDescent="0.25">
      <c r="A29" s="53" t="s">
        <v>58</v>
      </c>
      <c r="B29" s="85">
        <v>0.46500000000000002</v>
      </c>
      <c r="C29" s="85">
        <v>0.95</v>
      </c>
      <c r="D29" s="86">
        <v>63.934132245620098</v>
      </c>
      <c r="E29" s="86" t="s">
        <v>201</v>
      </c>
    </row>
    <row r="30" spans="1:5" ht="15.75" customHeight="1" x14ac:dyDescent="0.25">
      <c r="A30" s="53" t="s">
        <v>67</v>
      </c>
      <c r="B30" s="85">
        <v>9.0000000000000011E-3</v>
      </c>
      <c r="C30" s="85">
        <v>0.95</v>
      </c>
      <c r="D30" s="86">
        <v>181.77876241028352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181.77876241028352</v>
      </c>
      <c r="E31" s="86" t="s">
        <v>201</v>
      </c>
    </row>
    <row r="32" spans="1:5" ht="15.75" customHeight="1" x14ac:dyDescent="0.25">
      <c r="A32" s="53" t="s">
        <v>28</v>
      </c>
      <c r="B32" s="85">
        <v>0.92749999999999999</v>
      </c>
      <c r="C32" s="85">
        <v>0.95</v>
      </c>
      <c r="D32" s="86">
        <v>0.47412256872115971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0.91599999999999993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0.24100000000000002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1.9147302101118107</v>
      </c>
      <c r="E38" s="86" t="s">
        <v>201</v>
      </c>
    </row>
    <row r="39" spans="1:6" ht="15.75" customHeight="1" x14ac:dyDescent="0.25">
      <c r="A39" s="53" t="s">
        <v>60</v>
      </c>
      <c r="B39" s="85">
        <v>0.17600000000000002</v>
      </c>
      <c r="C39" s="85">
        <v>0.95</v>
      </c>
      <c r="D39" s="86">
        <v>0.49808085341524744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2020-06-17T05:09:31Z</dcterms:modified>
</cp:coreProperties>
</file>