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07CB5B7-2250-4F77-AC21-BEBC1D297E0D}" xr6:coauthVersionLast="45" xr6:coauthVersionMax="45" xr10:uidLastSave="{00000000-0000-0000-0000-000000000000}"/>
  <bookViews>
    <workbookView xWindow="10470" yWindow="-16320" windowWidth="29040" windowHeight="15840" tabRatio="961" firstSheet="3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<sst xmlns="http://schemas.openxmlformats.org/spreadsheetml/2006/main" count="1107" uniqueCount="272">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</sst>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0.79500000000000004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9.3399999999999997E-2</v>
      </c>
      <c r="D46" s="17"/>
    </row>
    <row r="47" spans="1:5" ht="15.75" customHeight="1" x14ac:dyDescent="0.25">
      <c r="B47" s="16" t="s">
        <v>12</v>
      </c>
      <c r="C47" s="67">
        <v>0.1613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0.25010780600000004</v>
      </c>
      <c r="C3" s="26">
        <f>frac_mam_1_5months * 2.6</f>
        <v>0.25010780600000004</v>
      </c>
      <c r="D3" s="26">
        <f>frac_mam_6_11months * 2.6</f>
        <v>6.2823768799999999E-2</v>
      </c>
      <c r="E3" s="26">
        <f>frac_mam_12_23months * 2.6</f>
        <v>8.7388737799999991E-2</v>
      </c>
      <c r="F3" s="26">
        <f>frac_mam_24_59months * 2.6</f>
        <v>9.3533903666666668E-2</v>
      </c>
    </row>
    <row r="4" spans="1:6" ht="15.75" customHeight="1" x14ac:dyDescent="0.25">
      <c r="A4" s="3" t="s">
        <v>66</v>
      </c>
      <c r="B4" s="26">
        <f>frac_sam_1month * 2.6</f>
        <v>6.5676936000000005E-2</v>
      </c>
      <c r="C4" s="26">
        <f>frac_sam_1_5months * 2.6</f>
        <v>6.5676936000000005E-2</v>
      </c>
      <c r="D4" s="26">
        <f>frac_sam_6_11months * 2.6</f>
        <v>2.6928667999999999E-2</v>
      </c>
      <c r="E4" s="26">
        <f>frac_sam_12_23months * 2.6</f>
        <v>4.0252030000000001E-2</v>
      </c>
      <c r="F4" s="26">
        <f>frac_sam_24_59months * 2.6</f>
        <v>3.2949168200000004E-2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6.266449295932694E-2</v>
      </c>
      <c r="D7" s="93">
        <f>diarrhoea_1_5mo/26</f>
        <v>5.7455173537307683E-2</v>
      </c>
      <c r="E7" s="93">
        <f>diarrhoea_6_11mo/26</f>
        <v>5.7455173537307683E-2</v>
      </c>
      <c r="F7" s="93">
        <f>diarrhoea_12_23mo/26</f>
        <v>3.9325373786538456E-2</v>
      </c>
      <c r="G7" s="93">
        <f>diarrhoea_24_59mo/26</f>
        <v>3.9325373786538456E-2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6.266449295932694E-2</v>
      </c>
      <c r="D12" s="93">
        <f>diarrhoea_1_5mo/26</f>
        <v>5.7455173537307683E-2</v>
      </c>
      <c r="E12" s="93">
        <f>diarrhoea_6_11mo/26</f>
        <v>5.7455173537307683E-2</v>
      </c>
      <c r="F12" s="93">
        <f>diarrhoea_12_23mo/26</f>
        <v>3.9325373786538456E-2</v>
      </c>
      <c r="G12" s="93">
        <f>diarrhoea_24_59mo/26</f>
        <v>3.9325373786538456E-2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abSelected="1"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5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5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5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5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5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5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5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5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5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5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5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5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5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5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5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5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5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5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5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5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5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5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5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5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5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5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5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5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5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5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5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5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5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5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5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5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5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5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5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5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5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5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5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5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5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661903.29599999997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764631.54392652924</v>
      </c>
      <c r="I2" s="22">
        <f>G2-H2</f>
        <v>6235368.4560734704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657159.18839999998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759151.14468896203</v>
      </c>
      <c r="I3" s="22">
        <f t="shared" ref="I3:I15" si="3">G3-H3</f>
        <v>6191848.855311038</v>
      </c>
    </row>
    <row r="4" spans="1:9" ht="15.75" customHeight="1" x14ac:dyDescent="0.25">
      <c r="A4" s="92">
        <f t="shared" si="2"/>
        <v>2022</v>
      </c>
      <c r="B4" s="74">
        <v>652241.74080000003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753470.50285912317</v>
      </c>
      <c r="I4" s="22">
        <f t="shared" si="3"/>
        <v>6128529.4971408769</v>
      </c>
    </row>
    <row r="5" spans="1:9" ht="15.75" customHeight="1" x14ac:dyDescent="0.25">
      <c r="A5" s="92">
        <f t="shared" si="2"/>
        <v>2023</v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92">
        <f t="shared" si="2"/>
        <v>2024</v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>
        <f t="shared" si="2"/>
        <v>2025</v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>
        <f t="shared" si="2"/>
        <v>2026</v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>
        <f t="shared" si="2"/>
        <v>2027</v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>
        <f t="shared" si="2"/>
        <v>2028</v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>
        <f t="shared" si="2"/>
        <v>2029</v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>
        <f t="shared" si="2"/>
        <v>2030</v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0.7184526172839506</v>
      </c>
      <c r="E2" s="77">
        <v>0.73173669053549184</v>
      </c>
      <c r="F2" s="77">
        <v>0.59961670301932368</v>
      </c>
      <c r="G2" s="77">
        <v>0.65955370558500193</v>
      </c>
    </row>
    <row r="3" spans="1:15" ht="15.75" customHeight="1" x14ac:dyDescent="0.25">
      <c r="A3" s="5"/>
      <c r="B3" s="11" t="s">
        <v>118</v>
      </c>
      <c r="C3" s="77">
        <v>0.16866113271604941</v>
      </c>
      <c r="D3" s="77">
        <v>0.16866113271604941</v>
      </c>
      <c r="E3" s="77">
        <v>0.17223955946450809</v>
      </c>
      <c r="F3" s="77">
        <v>0.28380434698067636</v>
      </c>
      <c r="G3" s="77">
        <v>0.23926025274833138</v>
      </c>
    </row>
    <row r="4" spans="1:15" ht="15.75" customHeight="1" x14ac:dyDescent="0.25">
      <c r="A4" s="5"/>
      <c r="B4" s="11" t="s">
        <v>116</v>
      </c>
      <c r="C4" s="78">
        <v>9.9285496987951805E-2</v>
      </c>
      <c r="D4" s="78">
        <v>9.9285496987951805E-2</v>
      </c>
      <c r="E4" s="78">
        <v>8.173450148809526E-2</v>
      </c>
      <c r="F4" s="78">
        <v>9.4494777322404355E-2</v>
      </c>
      <c r="G4" s="78">
        <v>6.9797177955933681E-2</v>
      </c>
    </row>
    <row r="5" spans="1:15" ht="15.75" customHeight="1" x14ac:dyDescent="0.25">
      <c r="A5" s="5"/>
      <c r="B5" s="11" t="s">
        <v>119</v>
      </c>
      <c r="C5" s="78">
        <v>1.3600753012048191E-2</v>
      </c>
      <c r="D5" s="78">
        <v>1.3600753012048191E-2</v>
      </c>
      <c r="E5" s="78">
        <v>1.4289248511904763E-2</v>
      </c>
      <c r="F5" s="78">
        <v>2.2084172677595628E-2</v>
      </c>
      <c r="G5" s="78">
        <v>3.1388863710732982E-2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0.71824121765402837</v>
      </c>
      <c r="D8" s="77">
        <v>0.71824121765402837</v>
      </c>
      <c r="E8" s="77">
        <v>0.83344840198290604</v>
      </c>
      <c r="F8" s="77">
        <v>0.83004626775945378</v>
      </c>
      <c r="G8" s="77">
        <v>0.79008925988841505</v>
      </c>
    </row>
    <row r="9" spans="1:15" ht="15.75" customHeight="1" x14ac:dyDescent="0.25">
      <c r="B9" s="7" t="s">
        <v>121</v>
      </c>
      <c r="C9" s="77">
        <v>0.16030311234597155</v>
      </c>
      <c r="D9" s="77">
        <v>0.16030311234597155</v>
      </c>
      <c r="E9" s="77">
        <v>0.13203143001709403</v>
      </c>
      <c r="F9" s="77">
        <v>0.12086112924054623</v>
      </c>
      <c r="G9" s="77">
        <v>0.1612634047782516</v>
      </c>
    </row>
    <row r="10" spans="1:15" ht="15.75" customHeight="1" x14ac:dyDescent="0.25">
      <c r="B10" s="7" t="s">
        <v>122</v>
      </c>
      <c r="C10" s="78">
        <v>9.6195310000000006E-2</v>
      </c>
      <c r="D10" s="78">
        <v>9.6195310000000006E-2</v>
      </c>
      <c r="E10" s="78">
        <v>2.4162988E-2</v>
      </c>
      <c r="F10" s="78">
        <v>3.3611052999999995E-2</v>
      </c>
      <c r="G10" s="78">
        <v>3.5974578333333333E-2</v>
      </c>
    </row>
    <row r="11" spans="1:15" ht="15.75" customHeight="1" x14ac:dyDescent="0.25">
      <c r="B11" s="7" t="s">
        <v>123</v>
      </c>
      <c r="C11" s="78">
        <v>2.5260359999999999E-2</v>
      </c>
      <c r="D11" s="78">
        <v>2.5260359999999999E-2</v>
      </c>
      <c r="E11" s="78">
        <v>1.0357179999999999E-2</v>
      </c>
      <c r="F11" s="78">
        <v>1.548155E-2</v>
      </c>
      <c r="G11" s="78">
        <v>1.2672757E-2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9.2620671467399995E-2</v>
      </c>
      <c r="M14" s="80">
        <v>0.12297905400010001</v>
      </c>
      <c r="N14" s="80">
        <v>0.1119387003516</v>
      </c>
      <c r="O14" s="80">
        <v>0.11651154745849998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5.1386616915377943E-2</v>
      </c>
      <c r="M15" s="77">
        <f t="shared" si="0"/>
        <v>6.8229666621916082E-2</v>
      </c>
      <c r="N15" s="77">
        <f t="shared" si="0"/>
        <v>6.2104398746424067E-2</v>
      </c>
      <c r="O15" s="77">
        <f t="shared" si="0"/>
        <v>6.4641447320700179E-2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5.2999999999999999E-2</v>
      </c>
      <c r="D2" s="78">
        <v>5.2999999999999999E-2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0.379</v>
      </c>
      <c r="D3" s="78">
        <v>0.26700000000000002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0.54500000000000004</v>
      </c>
      <c r="D4" s="78">
        <v>0.54500000000000004</v>
      </c>
      <c r="E4" s="78">
        <v>0.59799999999999998</v>
      </c>
      <c r="F4" s="78">
        <v>0.70399999999999996</v>
      </c>
      <c r="G4" s="78">
        <v>0</v>
      </c>
    </row>
    <row r="5" spans="1:7" x14ac:dyDescent="0.25">
      <c r="B5" s="43" t="s">
        <v>169</v>
      </c>
      <c r="C5" s="77">
        <f>1-SUM(C2:C4)</f>
        <v>2.2999999999999909E-2</v>
      </c>
      <c r="D5" s="77">
        <f t="shared" ref="D5:G5" si="0">1-SUM(D2:D4)</f>
        <v>0.13500000000000001</v>
      </c>
      <c r="E5" s="77">
        <f t="shared" si="0"/>
        <v>0.40200000000000002</v>
      </c>
      <c r="F5" s="77">
        <f t="shared" si="0"/>
        <v>0.29600000000000004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/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0.13772999999999999</v>
      </c>
      <c r="D2" s="28">
        <v>0.13608000000000001</v>
      </c>
      <c r="E2" s="28">
        <v>0.13435</v>
      </c>
      <c r="F2" s="28">
        <v>0.13266999999999998</v>
      </c>
      <c r="G2" s="28">
        <v>0.13101000000000002</v>
      </c>
      <c r="H2" s="28">
        <v>0.12939000000000001</v>
      </c>
      <c r="I2" s="28">
        <v>0.12781000000000001</v>
      </c>
      <c r="J2" s="28">
        <v>0.12625</v>
      </c>
      <c r="K2" s="28">
        <v>0.12473000000000001</v>
      </c>
      <c r="L2">
        <v>0.12325</v>
      </c>
      <c r="M2">
        <v>0.12180999999999999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6.9820000000000007E-2</v>
      </c>
      <c r="D4" s="28">
        <v>7.078000000000001E-2</v>
      </c>
      <c r="E4" s="28">
        <v>7.1680000000000008E-2</v>
      </c>
      <c r="F4" s="28">
        <v>7.2610000000000008E-2</v>
      </c>
      <c r="G4" s="28">
        <v>7.3550000000000004E-2</v>
      </c>
      <c r="H4" s="28">
        <v>7.4520000000000003E-2</v>
      </c>
      <c r="I4" s="28">
        <v>7.5499999999999998E-2</v>
      </c>
      <c r="J4" s="28">
        <v>7.6499999999999999E-2</v>
      </c>
      <c r="K4" s="28">
        <v>7.7510000000000009E-2</v>
      </c>
      <c r="L4">
        <v>7.8539999999999999E-2</v>
      </c>
      <c r="M4">
        <v>7.961E-2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28">
        <v>7.5839999999999996</v>
      </c>
      <c r="D13" s="28">
        <v>7</v>
      </c>
      <c r="E13" s="28">
        <v>6.702</v>
      </c>
      <c r="F13" s="28">
        <v>6.4130000000000003</v>
      </c>
      <c r="G13" s="28">
        <v>6.149</v>
      </c>
      <c r="H13" s="28">
        <v>5.9</v>
      </c>
      <c r="I13" s="28">
        <v>5.6609999999999996</v>
      </c>
      <c r="J13" s="28">
        <v>5.33</v>
      </c>
      <c r="K13" s="28">
        <v>5.0880000000000001</v>
      </c>
      <c r="L13">
        <v>4.9020000000000001</v>
      </c>
      <c r="M13">
        <v>4.7160000000000002</v>
      </c>
    </row>
    <row r="14" spans="1:13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69.29767297109683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40.13269466976994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591.06209321591393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3.2006003828390144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1.7321603842518303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1.7321603842518303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1.7321603842518303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1.7321603842518303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13.264994113565848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13.264994113565848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0.97175991346119572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13.572928096468384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28.571116697776187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23.023699585983909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4.4373468308323929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18.827044212767436</v>
      </c>
      <c r="E24" s="86" t="s">
        <v>201</v>
      </c>
    </row>
    <row r="25" spans="1:5" ht="15.75" customHeight="1" x14ac:dyDescent="0.25">
      <c r="A25" s="53" t="s">
        <v>87</v>
      </c>
      <c r="B25" s="85">
        <v>0.66500000000000004</v>
      </c>
      <c r="C25" s="85">
        <v>0.95</v>
      </c>
      <c r="D25" s="86">
        <v>18.82661809416356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5.7878162103058211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9.0263943319529787</v>
      </c>
      <c r="E27" s="86" t="s">
        <v>201</v>
      </c>
    </row>
    <row r="28" spans="1:5" ht="15.75" customHeight="1" x14ac:dyDescent="0.25">
      <c r="A28" s="53" t="s">
        <v>84</v>
      </c>
      <c r="B28" s="85">
        <v>0.63900000000000001</v>
      </c>
      <c r="C28" s="85">
        <v>0.95</v>
      </c>
      <c r="D28" s="86">
        <v>1.0350749289171821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139.36614501431498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297.02126662751397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297.02126662751397</v>
      </c>
      <c r="E31" s="86" t="s">
        <v>201</v>
      </c>
    </row>
    <row r="32" spans="1:5" ht="15.75" customHeight="1" x14ac:dyDescent="0.25">
      <c r="A32" s="53" t="s">
        <v>28</v>
      </c>
      <c r="B32" s="85">
        <v>0.41949999999999998</v>
      </c>
      <c r="C32" s="85">
        <v>0.95</v>
      </c>
      <c r="D32" s="86">
        <v>2.1125177492988443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0.56899999999999995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0.56600000000000006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2.1588385721479533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2.1336399554132837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2020-06-17T05:01:25Z</dcterms:modified>
</cp:coreProperties>
</file>