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236BACA-63B4-4D03-B049-3A1D0D087ED6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<sst xmlns="http://schemas.openxmlformats.org/spreadsheetml/2006/main" count="1107" uniqueCount="272">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</sst>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4662792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0.67299999999999993</v>
      </c>
    </row>
    <row r="12" spans="1:3" ht="15" customHeight="1" x14ac:dyDescent="0.25">
      <c r="B12" s="7" t="s">
        <v>109</v>
      </c>
      <c r="C12" s="66">
        <v>0.66400000000000003</v>
      </c>
    </row>
    <row r="13" spans="1:3" ht="15" customHeight="1" x14ac:dyDescent="0.25">
      <c r="B13" s="7" t="s">
        <v>110</v>
      </c>
      <c r="C13" s="66">
        <v>0.22800000000000001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2.9900000000000003E-2</v>
      </c>
    </row>
    <row r="24" spans="1:3" ht="15" customHeight="1" x14ac:dyDescent="0.25">
      <c r="B24" s="20" t="s">
        <v>102</v>
      </c>
      <c r="C24" s="67">
        <v>0.41</v>
      </c>
    </row>
    <row r="25" spans="1:3" ht="15" customHeight="1" x14ac:dyDescent="0.25">
      <c r="B25" s="20" t="s">
        <v>103</v>
      </c>
      <c r="C25" s="67">
        <v>0.46340000000000003</v>
      </c>
    </row>
    <row r="26" spans="1:3" ht="15" customHeight="1" x14ac:dyDescent="0.25">
      <c r="B26" s="20" t="s">
        <v>104</v>
      </c>
      <c r="C26" s="67">
        <v>9.6699999999999994E-2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20.6</v>
      </c>
      <c r="D38" s="17"/>
      <c r="E38" s="18"/>
    </row>
    <row r="39" spans="1:5" ht="15" customHeight="1" x14ac:dyDescent="0.25">
      <c r="B39" s="16" t="s">
        <v>90</v>
      </c>
      <c r="C39" s="68">
        <v>24</v>
      </c>
      <c r="D39" s="17"/>
      <c r="E39" s="17"/>
    </row>
    <row r="40" spans="1:5" ht="15" customHeight="1" x14ac:dyDescent="0.25">
      <c r="B40" s="16" t="s">
        <v>171</v>
      </c>
      <c r="C40" s="68">
        <v>1.4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1.1899999999999999E-2</v>
      </c>
      <c r="D45" s="17"/>
    </row>
    <row r="46" spans="1:5" ht="15.75" customHeight="1" x14ac:dyDescent="0.25">
      <c r="B46" s="16" t="s">
        <v>11</v>
      </c>
      <c r="C46" s="67">
        <v>6.2E-2</v>
      </c>
      <c r="D46" s="17"/>
    </row>
    <row r="47" spans="1:5" ht="15.75" customHeight="1" x14ac:dyDescent="0.25">
      <c r="B47" s="16" t="s">
        <v>12</v>
      </c>
      <c r="C47" s="67">
        <v>9.4200000000000006E-2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2.5932826880975002</v>
      </c>
      <c r="D51" s="17"/>
    </row>
    <row r="52" spans="1:4" ht="15" customHeight="1" x14ac:dyDescent="0.25">
      <c r="B52" s="16" t="s">
        <v>125</v>
      </c>
      <c r="C52" s="65">
        <v>2.85386448633</v>
      </c>
    </row>
    <row r="53" spans="1:4" ht="15.75" customHeight="1" x14ac:dyDescent="0.25">
      <c r="B53" s="16" t="s">
        <v>126</v>
      </c>
      <c r="C53" s="65">
        <v>2.85386448633</v>
      </c>
    </row>
    <row r="54" spans="1:4" ht="15.75" customHeight="1" x14ac:dyDescent="0.25">
      <c r="B54" s="16" t="s">
        <v>127</v>
      </c>
      <c r="C54" s="65">
        <v>1.6332432417499998</v>
      </c>
    </row>
    <row r="55" spans="1:4" ht="15.75" customHeight="1" x14ac:dyDescent="0.25">
      <c r="B55" s="16" t="s">
        <v>128</v>
      </c>
      <c r="C55" s="65">
        <v>1.6332432417499998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0.49783122320881246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 x14ac:dyDescent="0.25">
      <c r="A3" s="3" t="s">
        <v>65</v>
      </c>
      <c r="B3" s="26">
        <f>frac_mam_1month * 2.6</f>
        <v>0.19779437079999998</v>
      </c>
      <c r="C3" s="26">
        <f>frac_mam_1_5months * 2.6</f>
        <v>0.19779437079999998</v>
      </c>
      <c r="D3" s="26">
        <f>frac_mam_6_11months * 2.6</f>
        <v>8.1826666999999992E-2</v>
      </c>
      <c r="E3" s="26">
        <f>frac_mam_12_23months * 2.6</f>
        <v>5.3036649120000001E-2</v>
      </c>
      <c r="F3" s="26">
        <f>frac_mam_24_59months * 2.6</f>
        <v>5.0549612013333328E-2</v>
      </c>
    </row>
    <row r="4" spans="1:6" ht="15.75" customHeight="1" x14ac:dyDescent="0.25">
      <c r="A4" s="3" t="s">
        <v>66</v>
      </c>
      <c r="B4" s="26">
        <f>frac_sam_1month * 2.6</f>
        <v>0.12853651720000001</v>
      </c>
      <c r="C4" s="26">
        <f>frac_sam_1_5months * 2.6</f>
        <v>0.12853651720000001</v>
      </c>
      <c r="D4" s="26">
        <f>frac_sam_6_11months * 2.6</f>
        <v>4.3492940400000006E-2</v>
      </c>
      <c r="E4" s="26">
        <f>frac_sam_12_23months * 2.6</f>
        <v>2.1298570279999998E-2</v>
      </c>
      <c r="F4" s="26">
        <f>frac_sam_24_59months * 2.6</f>
        <v>2.1240196119999999E-2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9.9741641849903848E-2</v>
      </c>
      <c r="D7" s="93">
        <f>diarrhoea_1_5mo/26</f>
        <v>0.10976401870499999</v>
      </c>
      <c r="E7" s="93">
        <f>diarrhoea_6_11mo/26</f>
        <v>0.10976401870499999</v>
      </c>
      <c r="F7" s="93">
        <f>diarrhoea_12_23mo/26</f>
        <v>6.2817047759615371E-2</v>
      </c>
      <c r="G7" s="93">
        <f>diarrhoea_24_59mo/26</f>
        <v>6.2817047759615371E-2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9.9741641849903848E-2</v>
      </c>
      <c r="D12" s="93">
        <f>diarrhoea_1_5mo/26</f>
        <v>0.10976401870499999</v>
      </c>
      <c r="E12" s="93">
        <f>diarrhoea_6_11mo/26</f>
        <v>0.10976401870499999</v>
      </c>
      <c r="F12" s="93">
        <f>diarrhoea_12_23mo/26</f>
        <v>6.2817047759615371E-2</v>
      </c>
      <c r="G12" s="93">
        <f>diarrhoea_24_59mo/26</f>
        <v>6.2817047759615371E-2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862023.36899999995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1010330.8439081163</v>
      </c>
      <c r="I2" s="22">
        <f>G2-H2</f>
        <v>10023669.156091884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848082.86579999991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993991.9360906881</v>
      </c>
      <c r="I3" s="22">
        <f t="shared" ref="I3:I15" si="3">G3-H3</f>
        <v>10148008.063909313</v>
      </c>
    </row>
    <row r="4" spans="1:9" ht="15.75" customHeight="1" x14ac:dyDescent="0.25">
      <c r="A4" s="92">
        <f t="shared" si="2"/>
        <v>2022</v>
      </c>
      <c r="B4" s="74">
        <v>832980.70559999987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976291.51309936936</v>
      </c>
      <c r="I4" s="22">
        <f t="shared" si="3"/>
        <v>10268708.486900631</v>
      </c>
    </row>
    <row r="5" spans="1:9" ht="15.75" customHeight="1" x14ac:dyDescent="0.25">
      <c r="A5" s="92">
        <f t="shared" si="2"/>
        <v>2023</v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 x14ac:dyDescent="0.25">
      <c r="A6" s="92">
        <f t="shared" si="2"/>
        <v>2024</v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 x14ac:dyDescent="0.25">
      <c r="A7" s="92">
        <f t="shared" si="2"/>
        <v>2025</v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 x14ac:dyDescent="0.25">
      <c r="A8" s="92">
        <f t="shared" si="2"/>
        <v>2026</v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 x14ac:dyDescent="0.25">
      <c r="A9" s="92">
        <f t="shared" si="2"/>
        <v>2027</v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 x14ac:dyDescent="0.25">
      <c r="A10" s="92">
        <f t="shared" si="2"/>
        <v>2028</v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 x14ac:dyDescent="0.25">
      <c r="A11" s="92">
        <f t="shared" si="2"/>
        <v>2029</v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 x14ac:dyDescent="0.25">
      <c r="A12" s="92">
        <f t="shared" si="2"/>
        <v>2030</v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 x14ac:dyDescent="0.25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4.610655E-3</v>
      </c>
    </row>
    <row r="4" spans="1:8" ht="15.75" customHeight="1" x14ac:dyDescent="0.25">
      <c r="B4" s="24" t="s">
        <v>7</v>
      </c>
      <c r="C4" s="76">
        <v>3.3362981658516574E-2</v>
      </c>
    </row>
    <row r="5" spans="1:8" ht="15.75" customHeight="1" x14ac:dyDescent="0.25">
      <c r="B5" s="24" t="s">
        <v>8</v>
      </c>
      <c r="C5" s="76">
        <v>3.5370159488293598E-2</v>
      </c>
    </row>
    <row r="6" spans="1:8" ht="15.75" customHeight="1" x14ac:dyDescent="0.25">
      <c r="B6" s="24" t="s">
        <v>10</v>
      </c>
      <c r="C6" s="76">
        <v>5.4311683917489056E-2</v>
      </c>
    </row>
    <row r="7" spans="1:8" ht="15.75" customHeight="1" x14ac:dyDescent="0.25">
      <c r="B7" s="24" t="s">
        <v>13</v>
      </c>
      <c r="C7" s="76">
        <v>0.37549344467990303</v>
      </c>
    </row>
    <row r="8" spans="1:8" ht="15.75" customHeight="1" x14ac:dyDescent="0.25">
      <c r="B8" s="24" t="s">
        <v>14</v>
      </c>
      <c r="C8" s="76">
        <v>2.1260870138893047E-5</v>
      </c>
    </row>
    <row r="9" spans="1:8" ht="15.75" customHeight="1" x14ac:dyDescent="0.25">
      <c r="B9" s="24" t="s">
        <v>27</v>
      </c>
      <c r="C9" s="76">
        <v>0.31202310449283072</v>
      </c>
    </row>
    <row r="10" spans="1:8" ht="15.75" customHeight="1" x14ac:dyDescent="0.25">
      <c r="B10" s="24" t="s">
        <v>15</v>
      </c>
      <c r="C10" s="76">
        <v>0.1848067098928281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 x14ac:dyDescent="0.25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 x14ac:dyDescent="0.25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 x14ac:dyDescent="0.25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 x14ac:dyDescent="0.25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 x14ac:dyDescent="0.25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 x14ac:dyDescent="0.25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 x14ac:dyDescent="0.25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 x14ac:dyDescent="0.25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4.6199999999999998E-2</v>
      </c>
    </row>
    <row r="27" spans="1:8" ht="15.75" customHeight="1" x14ac:dyDescent="0.25">
      <c r="B27" s="24" t="s">
        <v>39</v>
      </c>
      <c r="C27" s="76">
        <v>2.7200000000000002E-2</v>
      </c>
    </row>
    <row r="28" spans="1:8" ht="15.75" customHeight="1" x14ac:dyDescent="0.25">
      <c r="B28" s="24" t="s">
        <v>40</v>
      </c>
      <c r="C28" s="76">
        <v>0.193</v>
      </c>
    </row>
    <row r="29" spans="1:8" ht="15.75" customHeight="1" x14ac:dyDescent="0.25">
      <c r="B29" s="24" t="s">
        <v>41</v>
      </c>
      <c r="C29" s="76">
        <v>0.1512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3.0299999999999997E-2</v>
      </c>
    </row>
    <row r="32" spans="1:8" ht="15.75" customHeight="1" x14ac:dyDescent="0.25">
      <c r="B32" s="24" t="s">
        <v>44</v>
      </c>
      <c r="C32" s="76">
        <v>8.4399999999999989E-2</v>
      </c>
    </row>
    <row r="33" spans="2:3" ht="15.75" customHeight="1" x14ac:dyDescent="0.25">
      <c r="B33" s="24" t="s">
        <v>45</v>
      </c>
      <c r="C33" s="76">
        <v>0.1699</v>
      </c>
    </row>
    <row r="34" spans="2:3" ht="15.75" customHeight="1" x14ac:dyDescent="0.25">
      <c r="B34" s="24" t="s">
        <v>46</v>
      </c>
      <c r="C34" s="76">
        <v>0.2475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0.7485158630444444</v>
      </c>
      <c r="D2" s="77">
        <v>0.7485158630444444</v>
      </c>
      <c r="E2" s="77">
        <v>0.79217740109803925</v>
      </c>
      <c r="F2" s="77">
        <v>0.66402146060324829</v>
      </c>
      <c r="G2" s="77">
        <v>0.6523074588270904</v>
      </c>
    </row>
    <row r="3" spans="1:15" ht="15.75" customHeight="1" x14ac:dyDescent="0.25">
      <c r="A3" s="5"/>
      <c r="B3" s="11" t="s">
        <v>118</v>
      </c>
      <c r="C3" s="77">
        <v>0.15090239695555555</v>
      </c>
      <c r="D3" s="77">
        <v>0.15090239695555555</v>
      </c>
      <c r="E3" s="77">
        <v>0.12602822290196078</v>
      </c>
      <c r="F3" s="77">
        <v>0.19800639939675171</v>
      </c>
      <c r="G3" s="77">
        <v>0.2291079878395762</v>
      </c>
    </row>
    <row r="4" spans="1:15" ht="15.75" customHeight="1" x14ac:dyDescent="0.25">
      <c r="A4" s="5"/>
      <c r="B4" s="11" t="s">
        <v>116</v>
      </c>
      <c r="C4" s="78">
        <v>5.576809346534653E-2</v>
      </c>
      <c r="D4" s="78">
        <v>5.576809346534653E-2</v>
      </c>
      <c r="E4" s="78">
        <v>5.1869604292682919E-2</v>
      </c>
      <c r="F4" s="78">
        <v>8.4982839855072476E-2</v>
      </c>
      <c r="G4" s="78">
        <v>8.1713725826330533E-2</v>
      </c>
    </row>
    <row r="5" spans="1:15" ht="15.75" customHeight="1" x14ac:dyDescent="0.25">
      <c r="A5" s="5"/>
      <c r="B5" s="11" t="s">
        <v>119</v>
      </c>
      <c r="C5" s="78">
        <v>4.4813646534653459E-2</v>
      </c>
      <c r="D5" s="78">
        <v>4.4813646534653459E-2</v>
      </c>
      <c r="E5" s="78">
        <v>2.9924771707317065E-2</v>
      </c>
      <c r="F5" s="78">
        <v>5.2989300144927531E-2</v>
      </c>
      <c r="G5" s="78">
        <v>3.6870827507002817E-2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0.76042445217391319</v>
      </c>
      <c r="D8" s="77">
        <v>0.76042445217391319</v>
      </c>
      <c r="E8" s="77">
        <v>0.8738165251827732</v>
      </c>
      <c r="F8" s="77">
        <v>0.91238464703604527</v>
      </c>
      <c r="G8" s="77">
        <v>0.90636215330452663</v>
      </c>
    </row>
    <row r="9" spans="1:15" ht="15.75" customHeight="1" x14ac:dyDescent="0.25">
      <c r="B9" s="7" t="s">
        <v>121</v>
      </c>
      <c r="C9" s="77">
        <v>0.11406366782608697</v>
      </c>
      <c r="D9" s="77">
        <v>0.11406366782608697</v>
      </c>
      <c r="E9" s="77">
        <v>7.7983625817226884E-2</v>
      </c>
      <c r="F9" s="77">
        <v>5.902488396395468E-2</v>
      </c>
      <c r="G9" s="77">
        <v>6.6026382028806591E-2</v>
      </c>
    </row>
    <row r="10" spans="1:15" ht="15.75" customHeight="1" x14ac:dyDescent="0.25">
      <c r="B10" s="7" t="s">
        <v>122</v>
      </c>
      <c r="C10" s="78">
        <v>7.6074757999999992E-2</v>
      </c>
      <c r="D10" s="78">
        <v>7.6074757999999992E-2</v>
      </c>
      <c r="E10" s="78">
        <v>3.1471794999999997E-2</v>
      </c>
      <c r="F10" s="78">
        <v>2.0398711199999999E-2</v>
      </c>
      <c r="G10" s="78">
        <v>1.9442158466666665E-2</v>
      </c>
    </row>
    <row r="11" spans="1:15" ht="15.75" customHeight="1" x14ac:dyDescent="0.25">
      <c r="B11" s="7" t="s">
        <v>123</v>
      </c>
      <c r="C11" s="78">
        <v>4.9437122E-2</v>
      </c>
      <c r="D11" s="78">
        <v>4.9437122E-2</v>
      </c>
      <c r="E11" s="78">
        <v>1.6728054000000003E-2</v>
      </c>
      <c r="F11" s="78">
        <v>8.1917577999999994E-3</v>
      </c>
      <c r="G11" s="78">
        <v>8.1693061999999986E-3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0.13139816919700001</v>
      </c>
      <c r="M14" s="80">
        <v>0.14793398747399999</v>
      </c>
      <c r="N14" s="80">
        <v>0.153477446958</v>
      </c>
      <c r="O14" s="80">
        <v>0.19863157761549999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6.5414111298741015E-2</v>
      </c>
      <c r="M15" s="77">
        <f t="shared" si="0"/>
        <v>7.3646157938338563E-2</v>
      </c>
      <c r="N15" s="77">
        <f t="shared" si="0"/>
        <v>7.6405865154066777E-2</v>
      </c>
      <c r="O15" s="77">
        <f t="shared" si="0"/>
        <v>9.8885001252220536E-2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0.48200000000000004</v>
      </c>
      <c r="D2" s="78">
        <v>0.21100000000000002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0.25700000000000001</v>
      </c>
      <c r="D3" s="78">
        <v>0.218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0.183</v>
      </c>
      <c r="D4" s="78">
        <v>0.33299999999999996</v>
      </c>
      <c r="E4" s="78">
        <v>0.60299999999999998</v>
      </c>
      <c r="F4" s="78">
        <v>0.35499999999999998</v>
      </c>
      <c r="G4" s="78">
        <v>0</v>
      </c>
    </row>
    <row r="5" spans="1:7" x14ac:dyDescent="0.25">
      <c r="B5" s="43" t="s">
        <v>169</v>
      </c>
      <c r="C5" s="77">
        <f>1-SUM(C2:C4)</f>
        <v>7.7999999999999847E-2</v>
      </c>
      <c r="D5" s="77">
        <f t="shared" ref="D5:G5" si="0">1-SUM(D2:D4)</f>
        <v>0.23799999999999999</v>
      </c>
      <c r="E5" s="77">
        <f t="shared" si="0"/>
        <v>0.39700000000000002</v>
      </c>
      <c r="F5" s="77">
        <f t="shared" si="0"/>
        <v>0.64500000000000002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0.12047000000000001</v>
      </c>
      <c r="D2" s="28">
        <v>0.11561</v>
      </c>
      <c r="E2" s="28">
        <v>0.11099000000000001</v>
      </c>
      <c r="F2" s="28">
        <v>0.10654999999999999</v>
      </c>
      <c r="G2" s="28">
        <v>0.10233</v>
      </c>
      <c r="H2" s="28">
        <v>9.8269999999999996E-2</v>
      </c>
      <c r="I2" s="28">
        <v>9.444000000000001E-2</v>
      </c>
      <c r="J2" s="28">
        <v>9.0820000000000012E-2</v>
      </c>
      <c r="K2" s="28">
        <v>8.7370000000000003E-2</v>
      </c>
      <c r="L2">
        <v>8.4040000000000004E-2</v>
      </c>
      <c r="M2">
        <v>8.0820000000000003E-2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3.8109999999999998E-2</v>
      </c>
      <c r="D4" s="28">
        <v>3.6230000000000005E-2</v>
      </c>
      <c r="E4" s="28">
        <v>3.4590000000000003E-2</v>
      </c>
      <c r="F4" s="28">
        <v>3.304E-2</v>
      </c>
      <c r="G4" s="28">
        <v>3.1669999999999997E-2</v>
      </c>
      <c r="H4" s="28">
        <v>3.0360000000000002E-2</v>
      </c>
      <c r="I4" s="28">
        <v>2.9229999999999999E-2</v>
      </c>
      <c r="J4" s="28">
        <v>2.8250000000000001E-2</v>
      </c>
      <c r="K4" s="28">
        <v>2.7349999999999999E-2</v>
      </c>
      <c r="L4">
        <v>2.6440000000000002E-2</v>
      </c>
      <c r="M4">
        <v>2.5539999999999997E-2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0.13139816919700001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0.21100000000000002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0.35499999999999998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20.702999999999999</v>
      </c>
      <c r="D13" s="28">
        <v>20.039000000000001</v>
      </c>
      <c r="E13" s="28">
        <v>19.466999999999999</v>
      </c>
      <c r="F13" s="28">
        <v>18.86</v>
      </c>
      <c r="G13" s="28">
        <v>18.324999999999999</v>
      </c>
      <c r="H13" s="28">
        <v>17.843</v>
      </c>
      <c r="I13" s="28">
        <v>17.288</v>
      </c>
      <c r="J13" s="28">
        <v>17.48</v>
      </c>
      <c r="K13" s="28">
        <v>16.302</v>
      </c>
      <c r="L13">
        <v>16.329000000000001</v>
      </c>
      <c r="M13">
        <v>15.961</v>
      </c>
    </row>
    <row r="14" spans="1:13" x14ac:dyDescent="0.25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56.580620140373682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39.847657223635643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391.6881570886265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1.3766661360016157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1.4471229381175408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1.4471229381175408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1.4471229381175408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1.4471229381175408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12.979956667431559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12.979956667431559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0.68672246732690645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9.0366520404178896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18.092657886995276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22.382365332181759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4.259198426998462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18.540655838323278</v>
      </c>
      <c r="E24" s="86" t="s">
        <v>201</v>
      </c>
    </row>
    <row r="25" spans="1:5" ht="15.75" customHeight="1" x14ac:dyDescent="0.25">
      <c r="A25" s="53" t="s">
        <v>87</v>
      </c>
      <c r="B25" s="85">
        <v>0.4</v>
      </c>
      <c r="C25" s="85">
        <v>0.95</v>
      </c>
      <c r="D25" s="86">
        <v>18.541156984146916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5.1464819565036706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7.0914101092311448</v>
      </c>
      <c r="E27" s="86" t="s">
        <v>201</v>
      </c>
    </row>
    <row r="28" spans="1:5" ht="15.75" customHeight="1" x14ac:dyDescent="0.25">
      <c r="A28" s="53" t="s">
        <v>84</v>
      </c>
      <c r="B28" s="85">
        <v>0.33899999999999997</v>
      </c>
      <c r="C28" s="85">
        <v>0.95</v>
      </c>
      <c r="D28" s="86">
        <v>0.85692627553912026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110.34138167348742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182.28840607671114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182.28840607671114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1.4711834954966934</v>
      </c>
      <c r="E32" s="86" t="s">
        <v>201</v>
      </c>
    </row>
    <row r="33" spans="1:6" ht="15.75" customHeight="1" x14ac:dyDescent="0.25">
      <c r="A33" s="53" t="s">
        <v>83</v>
      </c>
      <c r="B33" s="85">
        <v>0.84200000000000008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0.17899999999999999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0.87599999999999989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0.83599999999999997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0.77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1.9806899187698921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1.4923057016111332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2020-06-17T05:06:49Z</dcterms:modified>
</cp:coreProperties>
</file>