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08C1BD9-DC59-49EB-B4D7-9C13F363CCFB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<sst xmlns="http://schemas.openxmlformats.org/spreadsheetml/2006/main" count="1107" uniqueCount="272">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</sst>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5.4889548999999996E-2</v>
      </c>
      <c r="C3" s="26">
        <f>frac_mam_1_5months * 2.6</f>
        <v>5.4889548999999996E-2</v>
      </c>
      <c r="D3" s="26">
        <f>frac_mam_6_11months * 2.6</f>
        <v>1.519781146E-2</v>
      </c>
      <c r="E3" s="26">
        <f>frac_mam_12_23months * 2.6</f>
        <v>2.818292256E-2</v>
      </c>
      <c r="F3" s="26">
        <f>frac_mam_24_59months * 2.6</f>
        <v>2.6001822166666674E-2</v>
      </c>
    </row>
    <row r="4" spans="1:6" ht="15.75" customHeight="1" x14ac:dyDescent="0.25">
      <c r="A4" s="3" t="s">
        <v>66</v>
      </c>
      <c r="B4" s="26">
        <f>frac_sam_1month * 2.6</f>
        <v>0.10083053500000001</v>
      </c>
      <c r="C4" s="26">
        <f>frac_sam_1_5months * 2.6</f>
        <v>0.10083053500000001</v>
      </c>
      <c r="D4" s="26">
        <f>frac_sam_6_11months * 2.6</f>
        <v>9.7183416199999994E-3</v>
      </c>
      <c r="E4" s="26">
        <f>frac_sam_12_23months * 2.6</f>
        <v>1.9135005240000003E-2</v>
      </c>
      <c r="F4" s="26">
        <f>frac_sam_24_59months * 2.6</f>
        <v>1.6710160566666663E-2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0.10448861502519231</v>
      </c>
      <c r="D7" s="93">
        <f>diarrhoea_1_5mo/26</f>
        <v>0.1004798316519227</v>
      </c>
      <c r="E7" s="93">
        <f>diarrhoea_6_11mo/26</f>
        <v>0.1004798316519227</v>
      </c>
      <c r="F7" s="93">
        <f>diarrhoea_12_23mo/26</f>
        <v>7.922778860269232E-2</v>
      </c>
      <c r="G7" s="93">
        <f>diarrhoea_24_59mo/26</f>
        <v>7.922778860269232E-2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0.10448861502519231</v>
      </c>
      <c r="D12" s="93">
        <f>diarrhoea_1_5mo/26</f>
        <v>0.1004798316519227</v>
      </c>
      <c r="E12" s="93">
        <f>diarrhoea_6_11mo/26</f>
        <v>0.1004798316519227</v>
      </c>
      <c r="F12" s="93">
        <f>diarrhoea_12_23mo/26</f>
        <v>7.922778860269232E-2</v>
      </c>
      <c r="G12" s="93">
        <f>diarrhoea_24_59mo/26</f>
        <v>7.922778860269232E-2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255364.82399999996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297358.71361249773</v>
      </c>
      <c r="I2" s="22">
        <f>G2-H2</f>
        <v>2704641.2863875022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255602.0312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297634.92874168727</v>
      </c>
      <c r="I3" s="22">
        <f t="shared" ref="I3:I15" si="3">G3-H3</f>
        <v>2753365.0712583126</v>
      </c>
    </row>
    <row r="4" spans="1:9" ht="15.75" customHeight="1" x14ac:dyDescent="0.25">
      <c r="A4" s="92">
        <f t="shared" si="2"/>
        <v>2022</v>
      </c>
      <c r="B4" s="74">
        <v>255744.24959999998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297800.53448101191</v>
      </c>
      <c r="I4" s="22">
        <f t="shared" si="3"/>
        <v>2799199.4655189882</v>
      </c>
    </row>
    <row r="5" spans="1:9" ht="15.75" customHeight="1" x14ac:dyDescent="0.25">
      <c r="A5" s="92">
        <f t="shared" si="2"/>
        <v>2023</v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>
        <f t="shared" si="2"/>
        <v>2024</v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>
        <f t="shared" si="2"/>
        <v>2025</v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>
        <f t="shared" si="2"/>
        <v>2026</v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>
        <f t="shared" si="2"/>
        <v>2027</v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>
        <f t="shared" si="2"/>
        <v>2028</v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>
        <f t="shared" si="2"/>
        <v>2029</v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>
        <f t="shared" si="2"/>
        <v>2030</v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0.64320920849889629</v>
      </c>
      <c r="E2" s="77">
        <v>0.66077925461538467</v>
      </c>
      <c r="F2" s="77">
        <v>0.47235500334257979</v>
      </c>
      <c r="G2" s="77">
        <v>0.41649908093917271</v>
      </c>
    </row>
    <row r="3" spans="1:15" ht="15.75" customHeight="1" x14ac:dyDescent="0.25">
      <c r="A3" s="5"/>
      <c r="B3" s="11" t="s">
        <v>118</v>
      </c>
      <c r="C3" s="77">
        <v>0.20751713150110374</v>
      </c>
      <c r="D3" s="77">
        <v>0.20751713150110374</v>
      </c>
      <c r="E3" s="77">
        <v>0.22785491538461539</v>
      </c>
      <c r="F3" s="77">
        <v>0.34435472665742023</v>
      </c>
      <c r="G3" s="77">
        <v>0.42016329572749389</v>
      </c>
    </row>
    <row r="4" spans="1:15" ht="15.75" customHeight="1" x14ac:dyDescent="0.25">
      <c r="A4" s="5"/>
      <c r="B4" s="11" t="s">
        <v>116</v>
      </c>
      <c r="C4" s="78">
        <v>8.7340971276595736E-2</v>
      </c>
      <c r="D4" s="78">
        <v>8.7340971276595736E-2</v>
      </c>
      <c r="E4" s="78">
        <v>8.7474198650519031E-2</v>
      </c>
      <c r="F4" s="78">
        <v>0.1163695419244604</v>
      </c>
      <c r="G4" s="78">
        <v>0.1201722894714588</v>
      </c>
    </row>
    <row r="5" spans="1:15" ht="15.75" customHeight="1" x14ac:dyDescent="0.25">
      <c r="A5" s="5"/>
      <c r="B5" s="11" t="s">
        <v>119</v>
      </c>
      <c r="C5" s="78">
        <v>6.1932688723404253E-2</v>
      </c>
      <c r="D5" s="78">
        <v>6.1932688723404253E-2</v>
      </c>
      <c r="E5" s="78">
        <v>2.3891631349480968E-2</v>
      </c>
      <c r="F5" s="78">
        <v>6.6920728075539559E-2</v>
      </c>
      <c r="G5" s="78">
        <v>4.3165333861874572E-2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0.8614375629288703</v>
      </c>
      <c r="D8" s="77">
        <v>0.8614375629288703</v>
      </c>
      <c r="E8" s="77">
        <v>0.92864239721002062</v>
      </c>
      <c r="F8" s="77">
        <v>0.93566919673237992</v>
      </c>
      <c r="G8" s="77">
        <v>0.95193983789246217</v>
      </c>
    </row>
    <row r="9" spans="1:15" ht="15.75" customHeight="1" x14ac:dyDescent="0.25">
      <c r="B9" s="7" t="s">
        <v>121</v>
      </c>
      <c r="C9" s="77">
        <v>7.8670097071129721E-2</v>
      </c>
      <c r="D9" s="77">
        <v>7.8670097071129721E-2</v>
      </c>
      <c r="E9" s="77">
        <v>6.1774466989979557E-2</v>
      </c>
      <c r="F9" s="77">
        <v>4.6131600267620025E-2</v>
      </c>
      <c r="G9" s="77">
        <v>3.163247644087102E-2</v>
      </c>
    </row>
    <row r="10" spans="1:15" ht="15.75" customHeight="1" x14ac:dyDescent="0.25">
      <c r="B10" s="7" t="s">
        <v>122</v>
      </c>
      <c r="C10" s="78">
        <v>2.1111364999999997E-2</v>
      </c>
      <c r="D10" s="78">
        <v>2.1111364999999997E-2</v>
      </c>
      <c r="E10" s="78">
        <v>5.8453120999999997E-3</v>
      </c>
      <c r="F10" s="78">
        <v>1.08395856E-2</v>
      </c>
      <c r="G10" s="78">
        <v>1.0000700833333336E-2</v>
      </c>
    </row>
    <row r="11" spans="1:15" ht="15.75" customHeight="1" x14ac:dyDescent="0.25">
      <c r="B11" s="7" t="s">
        <v>123</v>
      </c>
      <c r="C11" s="78">
        <v>3.8780975000000002E-2</v>
      </c>
      <c r="D11" s="78">
        <v>3.8780975000000002E-2</v>
      </c>
      <c r="E11" s="78">
        <v>3.7378236999999997E-3</v>
      </c>
      <c r="F11" s="78">
        <v>7.3596174000000007E-3</v>
      </c>
      <c r="G11" s="78">
        <v>6.4269848333333322E-3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0.24600000000000002</v>
      </c>
      <c r="I14" s="80">
        <v>0.48626109660574413</v>
      </c>
      <c r="J14" s="80">
        <v>0.49528981723237597</v>
      </c>
      <c r="K14" s="80">
        <v>0.5120574412532638</v>
      </c>
      <c r="L14" s="80">
        <v>0.29219585348499999</v>
      </c>
      <c r="M14" s="80">
        <v>0.27324428068700002</v>
      </c>
      <c r="N14" s="80">
        <v>0.289641404825</v>
      </c>
      <c r="O14" s="80">
        <v>0.35419980256350003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0.11601760555932361</v>
      </c>
      <c r="I15" s="77">
        <f t="shared" si="0"/>
        <v>0.22932865083272103</v>
      </c>
      <c r="J15" s="77">
        <f t="shared" si="0"/>
        <v>0.233586742492745</v>
      </c>
      <c r="K15" s="77">
        <f t="shared" si="0"/>
        <v>0.2414946270042182</v>
      </c>
      <c r="L15" s="77">
        <f t="shared" si="0"/>
        <v>0.13780432225891318</v>
      </c>
      <c r="M15" s="77">
        <f t="shared" si="0"/>
        <v>0.12886645194343688</v>
      </c>
      <c r="N15" s="77">
        <f t="shared" si="0"/>
        <v>0.13659960267737895</v>
      </c>
      <c r="O15" s="77">
        <f t="shared" si="0"/>
        <v>0.16704639423984732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0.61199999999999999</v>
      </c>
      <c r="D2" s="78">
        <v>0.61199999999999999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9.8000000000000004E-2</v>
      </c>
      <c r="D3" s="78">
        <v>9.6000000000000002E-2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</v>
      </c>
      <c r="D4" s="78">
        <v>0.11</v>
      </c>
      <c r="E4" s="78">
        <v>0.72199999999999998</v>
      </c>
      <c r="F4" s="78">
        <v>0.91500000000000004</v>
      </c>
      <c r="G4" s="78">
        <v>0</v>
      </c>
    </row>
    <row r="5" spans="1:7" x14ac:dyDescent="0.25">
      <c r="B5" s="43" t="s">
        <v>169</v>
      </c>
      <c r="C5" s="77">
        <f>1-SUM(C2:C4)</f>
        <v>0.18000000000000005</v>
      </c>
      <c r="D5" s="77">
        <f t="shared" ref="D5:G5" si="0">1-SUM(D2:D4)</f>
        <v>0.18200000000000005</v>
      </c>
      <c r="E5" s="77">
        <f t="shared" si="0"/>
        <v>0.27800000000000002</v>
      </c>
      <c r="F5" s="77">
        <f t="shared" si="0"/>
        <v>8.4999999999999964E-2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0.15384999999999999</v>
      </c>
      <c r="D2" s="28">
        <v>0.14688000000000001</v>
      </c>
      <c r="E2" s="28">
        <v>0.14015</v>
      </c>
      <c r="F2" s="28">
        <v>0.13371</v>
      </c>
      <c r="G2" s="28">
        <v>0.12756999999999999</v>
      </c>
      <c r="H2" s="28">
        <v>0.1217</v>
      </c>
      <c r="I2" s="28">
        <v>0.11609999999999999</v>
      </c>
      <c r="J2" s="28">
        <v>0.11076999999999999</v>
      </c>
      <c r="K2" s="28">
        <v>0.10567</v>
      </c>
      <c r="L2">
        <v>0.10082000000000001</v>
      </c>
      <c r="M2">
        <v>9.6189999999999998E-2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1.2619999999999999E-2</v>
      </c>
      <c r="D4" s="28">
        <v>1.2350000000000002E-2</v>
      </c>
      <c r="E4" s="28">
        <v>1.2119999999999999E-2</v>
      </c>
      <c r="F4" s="28">
        <v>1.1899999999999999E-2</v>
      </c>
      <c r="G4" s="28">
        <v>1.1679999999999999E-2</v>
      </c>
      <c r="H4" s="28">
        <v>1.1470000000000001E-2</v>
      </c>
      <c r="I4" s="28">
        <v>1.1259999999999999E-2</v>
      </c>
      <c r="J4" s="28">
        <v>1.106E-2</v>
      </c>
      <c r="K4" s="28">
        <v>1.0869999999999999E-2</v>
      </c>
      <c r="L4">
        <v>1.068E-2</v>
      </c>
      <c r="M4">
        <v>1.0500000000000001E-2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0.24600000000000002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0.29219585348499999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0.61199999999999999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0.91500000000000004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>
        <v>23.919</v>
      </c>
      <c r="G13" s="28">
        <v>23.164000000000001</v>
      </c>
      <c r="H13" s="28">
        <v>22.443000000000001</v>
      </c>
      <c r="I13" s="28">
        <v>21.754999999999999</v>
      </c>
      <c r="J13" s="28">
        <v>21.120999999999999</v>
      </c>
      <c r="K13" s="28">
        <v>20.492000000000001</v>
      </c>
      <c r="L13">
        <v>19.911999999999999</v>
      </c>
      <c r="M13">
        <v>19.349</v>
      </c>
    </row>
    <row r="14" spans="1:13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12.863878723512006</v>
      </c>
      <c r="E14" s="86" t="s">
        <v>201</v>
      </c>
    </row>
    <row r="15" spans="1:5" ht="15.75" customHeight="1" x14ac:dyDescent="0.25">
      <c r="A15" s="11" t="s">
        <v>206</v>
      </c>
      <c r="B15" s="85">
        <v>0.251</v>
      </c>
      <c r="C15" s="85">
        <v>0.95</v>
      </c>
      <c r="D15" s="86">
        <v>12.863878723512006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 x14ac:dyDescent="0.25">
      <c r="A18" s="53" t="s">
        <v>175</v>
      </c>
      <c r="B18" s="85">
        <v>0.70799999999999996</v>
      </c>
      <c r="C18" s="85">
        <v>0.95</v>
      </c>
      <c r="D18" s="86">
        <v>7.1893102094440149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18.423846323973265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98.521408904830395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 x14ac:dyDescent="0.25">
      <c r="A32" s="53" t="s">
        <v>28</v>
      </c>
      <c r="B32" s="85">
        <v>0.62250000000000005</v>
      </c>
      <c r="C32" s="85">
        <v>0.95</v>
      </c>
      <c r="D32" s="86">
        <v>1.2100071782514628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0.84400000000000008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2020-06-17T05:07:03Z</dcterms:modified>
</cp:coreProperties>
</file>