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B754105-3F96-4F21-8D21-EDDC756F51BD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<sst xmlns="http://schemas.openxmlformats.org/spreadsheetml/2006/main" count="1107" uniqueCount="272">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</sst>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0.10774000380000001</v>
      </c>
      <c r="C3" s="26">
        <f>frac_mam_1_5months * 2.6</f>
        <v>0.10774000380000001</v>
      </c>
      <c r="D3" s="26">
        <f>frac_mam_6_11months * 2.6</f>
        <v>0.1631526858</v>
      </c>
      <c r="E3" s="26">
        <f>frac_mam_12_23months * 2.6</f>
        <v>0.13014863679999999</v>
      </c>
      <c r="F3" s="26">
        <f>frac_mam_24_59months * 2.6</f>
        <v>0.10676274959999998</v>
      </c>
    </row>
    <row r="4" spans="1:6" ht="15.75" customHeight="1" x14ac:dyDescent="0.25">
      <c r="A4" s="3" t="s">
        <v>66</v>
      </c>
      <c r="B4" s="26">
        <f>frac_sam_1month * 2.6</f>
        <v>6.8317498599999998E-2</v>
      </c>
      <c r="C4" s="26">
        <f>frac_sam_1_5months * 2.6</f>
        <v>6.8317498599999998E-2</v>
      </c>
      <c r="D4" s="26">
        <f>frac_sam_6_11months * 2.6</f>
        <v>5.6865832400000003E-2</v>
      </c>
      <c r="E4" s="26">
        <f>frac_sam_12_23months * 2.6</f>
        <v>6.18381114E-2</v>
      </c>
      <c r="F4" s="26">
        <f>frac_sam_24_59months * 2.6</f>
        <v>3.9582275200000003E-2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9.0105988862403841E-2</v>
      </c>
      <c r="D7" s="93">
        <f>diarrhoea_1_5mo/26</f>
        <v>9.3626811032692311E-2</v>
      </c>
      <c r="E7" s="93">
        <f>diarrhoea_6_11mo/26</f>
        <v>9.3626811032692311E-2</v>
      </c>
      <c r="F7" s="93">
        <f>diarrhoea_12_23mo/26</f>
        <v>6.1503171917307697E-2</v>
      </c>
      <c r="G7" s="93">
        <f>diarrhoea_24_59mo/26</f>
        <v>6.1503171917307697E-2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9.0105988862403841E-2</v>
      </c>
      <c r="D12" s="93">
        <f>diarrhoea_1_5mo/26</f>
        <v>9.3626811032692311E-2</v>
      </c>
      <c r="E12" s="93">
        <f>diarrhoea_6_11mo/26</f>
        <v>9.3626811032692311E-2</v>
      </c>
      <c r="F12" s="93">
        <f>diarrhoea_12_23mo/26</f>
        <v>6.1503171917307697E-2</v>
      </c>
      <c r="G12" s="93">
        <f>diarrhoea_24_59mo/26</f>
        <v>6.1503171917307697E-2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157407.88500000001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185320.70413630633</v>
      </c>
      <c r="I2" s="22">
        <f>G2-H2</f>
        <v>1759679.2958636936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156286.95440000002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184001.00119969723</v>
      </c>
      <c r="I3" s="22">
        <f t="shared" ref="I3:I15" si="3">G3-H3</f>
        <v>1791998.9988003029</v>
      </c>
    </row>
    <row r="4" spans="1:9" ht="15.75" customHeight="1" x14ac:dyDescent="0.25">
      <c r="A4" s="92">
        <f t="shared" si="2"/>
        <v>2022</v>
      </c>
      <c r="B4" s="74">
        <v>155037.00379999998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182529.39940968773</v>
      </c>
      <c r="I4" s="22">
        <f t="shared" si="3"/>
        <v>1822470.6005903124</v>
      </c>
    </row>
    <row r="5" spans="1:9" ht="15.75" customHeight="1" x14ac:dyDescent="0.25">
      <c r="A5" s="92">
        <f t="shared" si="2"/>
        <v>2023</v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>
        <f t="shared" si="2"/>
        <v>2024</v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>
        <f t="shared" si="2"/>
        <v>2025</v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>
        <f t="shared" si="2"/>
        <v>2026</v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>
        <f t="shared" si="2"/>
        <v>2027</v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>
        <f t="shared" si="2"/>
        <v>2028</v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>
        <f t="shared" si="2"/>
        <v>2029</v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>
        <f t="shared" si="2"/>
        <v>2030</v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0.54844139250000001</v>
      </c>
      <c r="E2" s="77">
        <v>0.45667088887159529</v>
      </c>
      <c r="F2" s="77">
        <v>0.26714845199999998</v>
      </c>
      <c r="G2" s="77">
        <v>0.20097319300626307</v>
      </c>
    </row>
    <row r="3" spans="1:15" ht="15.75" customHeight="1" x14ac:dyDescent="0.25">
      <c r="A3" s="5"/>
      <c r="B3" s="11" t="s">
        <v>118</v>
      </c>
      <c r="C3" s="77">
        <v>0.25074460749999999</v>
      </c>
      <c r="D3" s="77">
        <v>0.25074460749999999</v>
      </c>
      <c r="E3" s="77">
        <v>0.31377387112840466</v>
      </c>
      <c r="F3" s="77">
        <v>0.293162908</v>
      </c>
      <c r="G3" s="77">
        <v>0.27796292366040359</v>
      </c>
    </row>
    <row r="4" spans="1:15" ht="15.75" customHeight="1" x14ac:dyDescent="0.25">
      <c r="A4" s="5"/>
      <c r="B4" s="11" t="s">
        <v>116</v>
      </c>
      <c r="C4" s="78">
        <v>0.11245583999999997</v>
      </c>
      <c r="D4" s="78">
        <v>0.11245583999999997</v>
      </c>
      <c r="E4" s="78">
        <v>0.15337096820960699</v>
      </c>
      <c r="F4" s="78">
        <v>0.25481955272727275</v>
      </c>
      <c r="G4" s="78">
        <v>0.2960362945617403</v>
      </c>
    </row>
    <row r="5" spans="1:15" ht="15.75" customHeight="1" x14ac:dyDescent="0.25">
      <c r="A5" s="5"/>
      <c r="B5" s="11" t="s">
        <v>119</v>
      </c>
      <c r="C5" s="78">
        <v>8.8358160000000005E-2</v>
      </c>
      <c r="D5" s="78">
        <v>8.8358160000000005E-2</v>
      </c>
      <c r="E5" s="78">
        <v>7.6184271790393013E-2</v>
      </c>
      <c r="F5" s="78">
        <v>0.1848690872727273</v>
      </c>
      <c r="G5" s="78">
        <v>0.2250275887715931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0.79881734182905983</v>
      </c>
      <c r="D8" s="77">
        <v>0.79881734182905983</v>
      </c>
      <c r="E8" s="77">
        <v>0.68454316867826093</v>
      </c>
      <c r="F8" s="77">
        <v>0.67699935597642014</v>
      </c>
      <c r="G8" s="77">
        <v>0.72869013382278491</v>
      </c>
    </row>
    <row r="9" spans="1:15" ht="15.75" customHeight="1" x14ac:dyDescent="0.25">
      <c r="B9" s="7" t="s">
        <v>121</v>
      </c>
      <c r="C9" s="77">
        <v>0.13346823417094017</v>
      </c>
      <c r="D9" s="77">
        <v>0.13346823417094017</v>
      </c>
      <c r="E9" s="77">
        <v>0.23083432432173914</v>
      </c>
      <c r="F9" s="77">
        <v>0.24915958702357982</v>
      </c>
      <c r="G9" s="77">
        <v>0.21502331817721523</v>
      </c>
    </row>
    <row r="10" spans="1:15" ht="15.75" customHeight="1" x14ac:dyDescent="0.25">
      <c r="B10" s="7" t="s">
        <v>122</v>
      </c>
      <c r="C10" s="78">
        <v>4.1438463000000002E-2</v>
      </c>
      <c r="D10" s="78">
        <v>4.1438463000000002E-2</v>
      </c>
      <c r="E10" s="78">
        <v>6.2751032999999998E-2</v>
      </c>
      <c r="F10" s="78">
        <v>5.0057167999999999E-2</v>
      </c>
      <c r="G10" s="78">
        <v>4.1062595999999993E-2</v>
      </c>
    </row>
    <row r="11" spans="1:15" ht="15.75" customHeight="1" x14ac:dyDescent="0.25">
      <c r="B11" s="7" t="s">
        <v>123</v>
      </c>
      <c r="C11" s="78">
        <v>2.6275961E-2</v>
      </c>
      <c r="D11" s="78">
        <v>2.6275961E-2</v>
      </c>
      <c r="E11" s="78">
        <v>2.1871474000000002E-2</v>
      </c>
      <c r="F11" s="78">
        <v>2.3783888999999999E-2</v>
      </c>
      <c r="G11" s="78">
        <v>1.5223952000000001E-2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0.33899103654599999</v>
      </c>
      <c r="M14" s="80">
        <v>0.24651967027400001</v>
      </c>
      <c r="N14" s="80">
        <v>0.21131787072999997</v>
      </c>
      <c r="O14" s="80">
        <v>0.23360000111700002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0.17320865016654041</v>
      </c>
      <c r="M15" s="77">
        <f t="shared" si="0"/>
        <v>0.12596008367279055</v>
      </c>
      <c r="N15" s="77">
        <f t="shared" si="0"/>
        <v>0.10797360165670335</v>
      </c>
      <c r="O15" s="77">
        <f t="shared" si="0"/>
        <v>0.11935873374305991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0.51700000000000002</v>
      </c>
      <c r="D2" s="78">
        <v>0.36799999999999999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0.27600000000000002</v>
      </c>
      <c r="D3" s="78">
        <v>0.27200000000000002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0.16399999999999998</v>
      </c>
      <c r="D4" s="78">
        <v>0.27699999999999997</v>
      </c>
      <c r="E4" s="78">
        <v>0.86299999999999999</v>
      </c>
      <c r="F4" s="78">
        <v>0.56799999999999995</v>
      </c>
      <c r="G4" s="78">
        <v>0</v>
      </c>
    </row>
    <row r="5" spans="1:7" x14ac:dyDescent="0.25">
      <c r="B5" s="43" t="s">
        <v>169</v>
      </c>
      <c r="C5" s="77">
        <f>1-SUM(C2:C4)</f>
        <v>4.2999999999999927E-2</v>
      </c>
      <c r="D5" s="77">
        <f t="shared" ref="D5:G5" si="0">1-SUM(D2:D4)</f>
        <v>8.2999999999999963E-2</v>
      </c>
      <c r="E5" s="77">
        <f t="shared" si="0"/>
        <v>0.13700000000000001</v>
      </c>
      <c r="F5" s="77">
        <f t="shared" si="0"/>
        <v>0.43200000000000005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0.41981999999999997</v>
      </c>
      <c r="D2" s="28">
        <v>0.41033000000000003</v>
      </c>
      <c r="E2" s="28">
        <v>0.40236</v>
      </c>
      <c r="F2" s="28">
        <v>0.39448</v>
      </c>
      <c r="G2" s="28">
        <v>0.38673000000000002</v>
      </c>
      <c r="H2" s="28">
        <v>0.37908000000000003</v>
      </c>
      <c r="I2" s="28">
        <v>0.37152000000000002</v>
      </c>
      <c r="J2" s="28">
        <v>0.36404000000000003</v>
      </c>
      <c r="K2" s="28">
        <v>0.35668</v>
      </c>
      <c r="L2">
        <v>0.34944000000000003</v>
      </c>
      <c r="M2">
        <v>0.34232000000000001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5.8760000000000007E-2</v>
      </c>
      <c r="D4" s="28">
        <v>5.8220000000000001E-2</v>
      </c>
      <c r="E4" s="28">
        <v>5.7839999999999996E-2</v>
      </c>
      <c r="F4" s="28">
        <v>5.747E-2</v>
      </c>
      <c r="G4" s="28">
        <v>5.7110000000000001E-2</v>
      </c>
      <c r="H4" s="28">
        <v>5.6760000000000005E-2</v>
      </c>
      <c r="I4" s="28">
        <v>5.6420000000000005E-2</v>
      </c>
      <c r="J4" s="28">
        <v>5.6090000000000001E-2</v>
      </c>
      <c r="K4" s="28">
        <v>5.5759999999999997E-2</v>
      </c>
      <c r="L4">
        <v>5.5439999999999996E-2</v>
      </c>
      <c r="M4">
        <v>5.5129999999999998E-2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0.33899103654599999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0.36799999999999999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0.56799999999999995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>
        <v>44.618000000000002</v>
      </c>
      <c r="G13" s="28">
        <v>42.960999999999999</v>
      </c>
      <c r="H13" s="28">
        <v>41.366999999999997</v>
      </c>
      <c r="I13" s="28">
        <v>39.817999999999998</v>
      </c>
      <c r="J13" s="28">
        <v>38.741999999999997</v>
      </c>
      <c r="K13" s="28">
        <v>36.973999999999997</v>
      </c>
      <c r="L13">
        <v>35.817999999999998</v>
      </c>
      <c r="M13">
        <v>34.639000000000003</v>
      </c>
    </row>
    <row r="14" spans="1:13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 x14ac:dyDescent="0.25">
      <c r="A14" s="11" t="s">
        <v>189</v>
      </c>
      <c r="B14" s="85">
        <v>0.252</v>
      </c>
      <c r="C14" s="85">
        <v>0.95</v>
      </c>
      <c r="D14" s="86">
        <v>13.73182685574543</v>
      </c>
      <c r="E14" s="86" t="s">
        <v>201</v>
      </c>
    </row>
    <row r="15" spans="1:5" ht="15.75" customHeight="1" x14ac:dyDescent="0.25">
      <c r="A15" s="11" t="s">
        <v>206</v>
      </c>
      <c r="B15" s="85">
        <v>0.252</v>
      </c>
      <c r="C15" s="85">
        <v>0.95</v>
      </c>
      <c r="D15" s="86">
        <v>13.73182685574543</v>
      </c>
      <c r="E15" s="86" t="s">
        <v>201</v>
      </c>
    </row>
    <row r="16" spans="1:5" ht="15.75" customHeight="1" x14ac:dyDescent="0.25">
      <c r="A16" s="53" t="s">
        <v>57</v>
      </c>
      <c r="B16" s="85">
        <v>3.1E-2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 x14ac:dyDescent="0.25">
      <c r="A18" s="53" t="s">
        <v>175</v>
      </c>
      <c r="B18" s="85">
        <v>0.33500000000000002</v>
      </c>
      <c r="C18" s="85">
        <v>0.95</v>
      </c>
      <c r="D18" s="86">
        <v>5.4458602900381443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 x14ac:dyDescent="0.25">
      <c r="A23" s="53" t="s">
        <v>34</v>
      </c>
      <c r="B23" s="85">
        <v>0.502</v>
      </c>
      <c r="C23" s="85">
        <v>0.95</v>
      </c>
      <c r="D23" s="86">
        <v>4.58111376863544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 x14ac:dyDescent="0.25">
      <c r="A25" s="53" t="s">
        <v>87</v>
      </c>
      <c r="B25" s="85">
        <v>3.2000000000000001E-2</v>
      </c>
      <c r="C25" s="85">
        <v>0.95</v>
      </c>
      <c r="D25" s="86">
        <v>19.713275120117366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87.366174813676366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340.72773443009805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 x14ac:dyDescent="0.25">
      <c r="A32" s="53" t="s">
        <v>28</v>
      </c>
      <c r="B32" s="85">
        <v>0.88</v>
      </c>
      <c r="C32" s="85">
        <v>0.95</v>
      </c>
      <c r="D32" s="86">
        <v>0.98014443964829323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0.70900000000000007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0.28399999999999997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2020-06-17T05:08:40Z</dcterms:modified>
</cp:coreProperties>
</file>