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75E16CC-E9D8-4733-8413-B32D23E4E59C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<sst xmlns="http://schemas.openxmlformats.org/spreadsheetml/2006/main" count="1107" uniqueCount="272">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</sst>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0.03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7.7699999999999991E-2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3.293643106E-2</v>
      </c>
      <c r="C3" s="26">
        <f>frac_mam_1_5months * 2.6</f>
        <v>3.293643106E-2</v>
      </c>
      <c r="D3" s="26">
        <f>frac_mam_6_11months * 2.6</f>
        <v>3.67680742E-2</v>
      </c>
      <c r="E3" s="26">
        <f>frac_mam_12_23months * 2.6</f>
        <v>1.1335174240000001E-2</v>
      </c>
      <c r="F3" s="26">
        <f>frac_mam_24_59months * 2.6</f>
        <v>2.1532393566666665E-2</v>
      </c>
    </row>
    <row r="4" spans="1:6" ht="15.75" customHeight="1" x14ac:dyDescent="0.25">
      <c r="A4" s="3" t="s">
        <v>66</v>
      </c>
      <c r="B4" s="26">
        <f>frac_sam_1month * 2.6</f>
        <v>1.0379433739999999E-2</v>
      </c>
      <c r="C4" s="26">
        <f>frac_sam_1_5months * 2.6</f>
        <v>1.0379433739999999E-2</v>
      </c>
      <c r="D4" s="26">
        <f>frac_sam_6_11months * 2.6</f>
        <v>3.10605256E-2</v>
      </c>
      <c r="E4" s="26">
        <f>frac_sam_12_23months * 2.6</f>
        <v>1.488534216E-2</v>
      </c>
      <c r="F4" s="26">
        <f>frac_sam_24_59months * 2.6</f>
        <v>6.6337455599999994E-3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8.7712990258365389E-2</v>
      </c>
      <c r="D7" s="93">
        <f>diarrhoea_1_5mo/26</f>
        <v>7.8539283731923065E-2</v>
      </c>
      <c r="E7" s="93">
        <f>diarrhoea_6_11mo/26</f>
        <v>7.8539283731923065E-2</v>
      </c>
      <c r="F7" s="93">
        <f>diarrhoea_12_23mo/26</f>
        <v>4.6757840279615381E-2</v>
      </c>
      <c r="G7" s="93">
        <f>diarrhoea_24_59mo/26</f>
        <v>4.6757840279615381E-2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8.7712990258365389E-2</v>
      </c>
      <c r="D12" s="93">
        <f>diarrhoea_1_5mo/26</f>
        <v>7.8539283731923065E-2</v>
      </c>
      <c r="E12" s="93">
        <f>diarrhoea_6_11mo/26</f>
        <v>7.8539283731923065E-2</v>
      </c>
      <c r="F12" s="93">
        <f>diarrhoea_12_23mo/26</f>
        <v>4.6757840279615381E-2</v>
      </c>
      <c r="G12" s="93">
        <f>diarrhoea_24_59mo/26</f>
        <v>4.6757840279615381E-2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66320.403000000006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76790.922006509587</v>
      </c>
      <c r="I2" s="22">
        <f>G2-H2</f>
        <v>761209.07799349038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65339.898400000005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75655.617502017616</v>
      </c>
      <c r="I3" s="22">
        <f t="shared" ref="I3:I15" si="3">G3-H3</f>
        <v>768344.38249798235</v>
      </c>
    </row>
    <row r="4" spans="1:9" ht="15.75" customHeight="1" x14ac:dyDescent="0.25">
      <c r="A4" s="92">
        <f t="shared" si="2"/>
        <v>2022</v>
      </c>
      <c r="B4" s="74">
        <v>64272.571800000005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74419.783731585412</v>
      </c>
      <c r="I4" s="22">
        <f t="shared" si="3"/>
        <v>773580.21626841463</v>
      </c>
    </row>
    <row r="5" spans="1:9" ht="15.75" customHeight="1" x14ac:dyDescent="0.25">
      <c r="A5" s="92">
        <f t="shared" si="2"/>
        <v>2023</v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>
        <f t="shared" si="2"/>
        <v>2024</v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>
        <f t="shared" si="2"/>
        <v>2025</v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>
        <f t="shared" si="2"/>
        <v>2026</v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>
        <f t="shared" si="2"/>
        <v>2027</v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>
        <f t="shared" si="2"/>
        <v>2028</v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>
        <f t="shared" si="2"/>
        <v>2029</v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>
        <f t="shared" si="2"/>
        <v>2030</v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0.85375338128964062</v>
      </c>
      <c r="E2" s="77">
        <v>0.80938268229270838</v>
      </c>
      <c r="F2" s="77">
        <v>0.63288919817425981</v>
      </c>
      <c r="G2" s="77">
        <v>0.60612809977447635</v>
      </c>
    </row>
    <row r="3" spans="1:15" ht="15.75" customHeight="1" x14ac:dyDescent="0.25">
      <c r="A3" s="5"/>
      <c r="B3" s="11" t="s">
        <v>118</v>
      </c>
      <c r="C3" s="77">
        <v>0.11003026871035942</v>
      </c>
      <c r="D3" s="77">
        <v>0.11003026871035942</v>
      </c>
      <c r="E3" s="77">
        <v>0.13473320470729164</v>
      </c>
      <c r="F3" s="77">
        <v>0.27656532882574036</v>
      </c>
      <c r="G3" s="77">
        <v>0.32107834655885714</v>
      </c>
    </row>
    <row r="4" spans="1:15" ht="15.75" customHeight="1" x14ac:dyDescent="0.25">
      <c r="A4" s="5"/>
      <c r="B4" s="11" t="s">
        <v>116</v>
      </c>
      <c r="C4" s="78">
        <v>2.4814906481481484E-2</v>
      </c>
      <c r="D4" s="78">
        <v>2.4814906481481484E-2</v>
      </c>
      <c r="E4" s="78">
        <v>4.7501496050000001E-2</v>
      </c>
      <c r="F4" s="78">
        <v>7.2733248803278694E-2</v>
      </c>
      <c r="G4" s="78">
        <v>5.8928114873015872E-2</v>
      </c>
    </row>
    <row r="5" spans="1:15" ht="15.75" customHeight="1" x14ac:dyDescent="0.25">
      <c r="A5" s="5"/>
      <c r="B5" s="11" t="s">
        <v>119</v>
      </c>
      <c r="C5" s="78">
        <v>1.1401443518518519E-2</v>
      </c>
      <c r="D5" s="78">
        <v>1.1401443518518519E-2</v>
      </c>
      <c r="E5" s="78">
        <v>8.3826169499999995E-3</v>
      </c>
      <c r="F5" s="78">
        <v>1.7812224196721314E-2</v>
      </c>
      <c r="G5" s="78">
        <v>1.3865438793650795E-2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0.91696715129387329</v>
      </c>
      <c r="D8" s="77">
        <v>0.91696715129387329</v>
      </c>
      <c r="E8" s="77">
        <v>0.95224770319413543</v>
      </c>
      <c r="F8" s="77">
        <v>0.97089760406471182</v>
      </c>
      <c r="G8" s="77">
        <v>0.96533152331204819</v>
      </c>
    </row>
    <row r="9" spans="1:15" ht="15.75" customHeight="1" x14ac:dyDescent="0.25">
      <c r="B9" s="7" t="s">
        <v>121</v>
      </c>
      <c r="C9" s="77">
        <v>6.6372900706126683E-2</v>
      </c>
      <c r="D9" s="77">
        <v>6.6372900706126683E-2</v>
      </c>
      <c r="E9" s="77">
        <v>2.1664373805864508E-2</v>
      </c>
      <c r="F9" s="77">
        <v>1.9017581935288169E-2</v>
      </c>
      <c r="G9" s="77">
        <v>2.3835346254618476E-2</v>
      </c>
    </row>
    <row r="10" spans="1:15" ht="15.75" customHeight="1" x14ac:dyDescent="0.25">
      <c r="B10" s="7" t="s">
        <v>122</v>
      </c>
      <c r="C10" s="78">
        <v>1.26678581E-2</v>
      </c>
      <c r="D10" s="78">
        <v>1.26678581E-2</v>
      </c>
      <c r="E10" s="78">
        <v>1.4141567000000001E-2</v>
      </c>
      <c r="F10" s="78">
        <v>4.3596824000000003E-3</v>
      </c>
      <c r="G10" s="78">
        <v>8.281689833333333E-3</v>
      </c>
    </row>
    <row r="11" spans="1:15" ht="15.75" customHeight="1" x14ac:dyDescent="0.25">
      <c r="B11" s="7" t="s">
        <v>123</v>
      </c>
      <c r="C11" s="78">
        <v>3.9920898999999998E-3</v>
      </c>
      <c r="D11" s="78">
        <v>3.9920898999999998E-3</v>
      </c>
      <c r="E11" s="78">
        <v>1.1946356E-2</v>
      </c>
      <c r="F11" s="78">
        <v>5.7251315999999998E-3</v>
      </c>
      <c r="G11" s="78">
        <v>2.5514405999999996E-3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0.23564000542499999</v>
      </c>
      <c r="M14" s="80">
        <v>0.23359254795349998</v>
      </c>
      <c r="N14" s="80">
        <v>0.25522475301050002</v>
      </c>
      <c r="O14" s="80">
        <v>0.26249799039849997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0.15777388532804945</v>
      </c>
      <c r="I15" s="77">
        <f t="shared" si="0"/>
        <v>0.15777388532804945</v>
      </c>
      <c r="J15" s="77">
        <f t="shared" si="0"/>
        <v>0.15777388532804945</v>
      </c>
      <c r="K15" s="77">
        <f t="shared" si="0"/>
        <v>0.15777388532804945</v>
      </c>
      <c r="L15" s="77">
        <f t="shared" si="0"/>
        <v>0.12269913925618781</v>
      </c>
      <c r="M15" s="77">
        <f t="shared" si="0"/>
        <v>0.12163301608680661</v>
      </c>
      <c r="N15" s="77">
        <f t="shared" si="0"/>
        <v>0.1328970327206547</v>
      </c>
      <c r="O15" s="77">
        <f t="shared" si="0"/>
        <v>0.13668425028375039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0.68400000000000005</v>
      </c>
      <c r="D2" s="78">
        <v>0.42200000000000004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5.4000000000000006E-2</v>
      </c>
      <c r="D3" s="78">
        <v>9.5000000000000001E-2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0.23600000000000002</v>
      </c>
      <c r="D4" s="78">
        <v>0.442</v>
      </c>
      <c r="E4" s="78">
        <v>0.90200000000000002</v>
      </c>
      <c r="F4" s="78">
        <v>0.66099999999999992</v>
      </c>
      <c r="G4" s="78">
        <v>0</v>
      </c>
    </row>
    <row r="5" spans="1:7" x14ac:dyDescent="0.25">
      <c r="B5" s="43" t="s">
        <v>169</v>
      </c>
      <c r="C5" s="77">
        <f>1-SUM(C2:C4)</f>
        <v>2.5999999999999912E-2</v>
      </c>
      <c r="D5" s="77">
        <f t="shared" ref="D5:G5" si="0">1-SUM(D2:D4)</f>
        <v>4.0999999999999925E-2</v>
      </c>
      <c r="E5" s="77">
        <f t="shared" si="0"/>
        <v>9.7999999999999976E-2</v>
      </c>
      <c r="F5" s="77">
        <f t="shared" si="0"/>
        <v>0.33900000000000008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0.13571999999999998</v>
      </c>
      <c r="D2" s="28">
        <v>0.12961</v>
      </c>
      <c r="E2" s="28">
        <v>0.12362999999999999</v>
      </c>
      <c r="F2" s="28">
        <v>0.11789999999999999</v>
      </c>
      <c r="G2" s="28">
        <v>0.11251</v>
      </c>
      <c r="H2" s="28">
        <v>0.10737000000000001</v>
      </c>
      <c r="I2" s="28">
        <v>0.10259</v>
      </c>
      <c r="J2" s="28">
        <v>9.8170000000000007E-2</v>
      </c>
      <c r="K2" s="28">
        <v>9.4049999999999995E-2</v>
      </c>
      <c r="L2">
        <v>9.0120000000000006E-2</v>
      </c>
      <c r="M2">
        <v>8.6349999999999996E-2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1.205E-2</v>
      </c>
      <c r="D4" s="28">
        <v>1.1519999999999999E-2</v>
      </c>
      <c r="E4" s="28">
        <v>1.1009999999999999E-2</v>
      </c>
      <c r="F4" s="28">
        <v>1.052E-2</v>
      </c>
      <c r="G4" s="28">
        <v>1.0059999999999999E-2</v>
      </c>
      <c r="H4" s="28">
        <v>9.6299999999999997E-3</v>
      </c>
      <c r="I4" s="28">
        <v>9.2300000000000004E-3</v>
      </c>
      <c r="J4" s="28">
        <v>8.8699999999999994E-3</v>
      </c>
      <c r="K4" s="28">
        <v>8.539999999999999E-3</v>
      </c>
      <c r="L4">
        <v>8.2199999999999999E-3</v>
      </c>
      <c r="M4">
        <v>7.9100000000000004E-3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0.23564000542499999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0.42200000000000004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0.66099999999999992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22.783000000000001</v>
      </c>
      <c r="D13" s="28">
        <v>21.943999999999999</v>
      </c>
      <c r="E13" s="28">
        <v>21.186</v>
      </c>
      <c r="F13" s="28">
        <v>20.439</v>
      </c>
      <c r="G13" s="28">
        <v>19.771999999999998</v>
      </c>
      <c r="H13" s="28">
        <v>19.155000000000001</v>
      </c>
      <c r="I13" s="28">
        <v>18.535</v>
      </c>
      <c r="J13" s="28">
        <v>17.978000000000002</v>
      </c>
      <c r="K13" s="28">
        <v>17.448</v>
      </c>
      <c r="L13">
        <v>16.956</v>
      </c>
      <c r="M13">
        <v>16.494</v>
      </c>
    </row>
    <row r="14" spans="1:13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55.159498129923826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39.815804482761187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369.40825523463695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2.421950972929686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1.4152701972430801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1.4152701972430801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1.4152701972430801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1.4152701972430801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12.948103926557097</v>
      </c>
      <c r="E14" s="86" t="s">
        <v>201</v>
      </c>
    </row>
    <row r="15" spans="1:5" ht="15.75" customHeight="1" x14ac:dyDescent="0.25">
      <c r="A15" s="11" t="s">
        <v>206</v>
      </c>
      <c r="B15" s="85">
        <v>0.25900000000000001</v>
      </c>
      <c r="C15" s="85">
        <v>0.95</v>
      </c>
      <c r="D15" s="86">
        <v>12.948103926557097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0.65486972645244557</v>
      </c>
      <c r="E17" s="86" t="s">
        <v>201</v>
      </c>
    </row>
    <row r="18" spans="1:5" ht="15.75" customHeight="1" x14ac:dyDescent="0.25">
      <c r="A18" s="53" t="s">
        <v>175</v>
      </c>
      <c r="B18" s="85">
        <v>0.50800000000000001</v>
      </c>
      <c r="C18" s="85">
        <v>0.95</v>
      </c>
      <c r="D18" s="86">
        <v>8.5297262743193443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19.502352360317875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22.310696665214223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4.2392904639519235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18.500074668290562</v>
      </c>
      <c r="E24" s="86" t="s">
        <v>201</v>
      </c>
    </row>
    <row r="25" spans="1:5" ht="15.75" customHeight="1" x14ac:dyDescent="0.25">
      <c r="A25" s="53" t="s">
        <v>87</v>
      </c>
      <c r="B25" s="85">
        <v>0.66200000000000003</v>
      </c>
      <c r="C25" s="85">
        <v>0.95</v>
      </c>
      <c r="D25" s="86">
        <v>18.507752237773879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5.0748132895361326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6.8751769374902958</v>
      </c>
      <c r="E27" s="86" t="s">
        <v>201</v>
      </c>
    </row>
    <row r="28" spans="1:5" ht="15.75" customHeight="1" x14ac:dyDescent="0.25">
      <c r="A28" s="53" t="s">
        <v>84</v>
      </c>
      <c r="B28" s="85">
        <v>0.41799999999999998</v>
      </c>
      <c r="C28" s="85">
        <v>0.95</v>
      </c>
      <c r="D28" s="86">
        <v>0.83701731270670798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107.09788409737469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345.57211158835923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345.57211158835923</v>
      </c>
      <c r="E31" s="86" t="s">
        <v>201</v>
      </c>
    </row>
    <row r="32" spans="1:5" ht="15.75" customHeight="1" x14ac:dyDescent="0.25">
      <c r="A32" s="53" t="s">
        <v>28</v>
      </c>
      <c r="B32" s="85">
        <v>0.82</v>
      </c>
      <c r="C32" s="85">
        <v>0.95</v>
      </c>
      <c r="D32" s="86">
        <v>1.3995185494692863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0.59699999999999998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0.64400000000000002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0.24399999999999999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9.1999999999999998E-2</v>
      </c>
      <c r="C38" s="85">
        <v>0.95</v>
      </c>
      <c r="D38" s="86">
        <v>1.9607183580624117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1.4206370346435961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2020-06-17T05:09:18Z</dcterms:modified>
</cp:coreProperties>
</file>