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E767573-40F8-47BC-BEE1-B078C7F62280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<sst xmlns="http://schemas.openxmlformats.org/spreadsheetml/2006/main" count="1107" uniqueCount="272">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</sst>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0.10519912000000001</v>
      </c>
      <c r="C3" s="26">
        <f>frac_mam_1_5months * 2.6</f>
        <v>0.10519912000000001</v>
      </c>
      <c r="D3" s="26">
        <f>frac_mam_6_11months * 2.6</f>
        <v>0.32063569200000003</v>
      </c>
      <c r="E3" s="26">
        <f>frac_mam_12_23months * 2.6</f>
        <v>0.3313777376</v>
      </c>
      <c r="F3" s="26">
        <f>frac_mam_24_59months * 2.6</f>
        <v>0.13713497789333332</v>
      </c>
    </row>
    <row r="4" spans="1:6" ht="15.75" customHeight="1" x14ac:dyDescent="0.25">
      <c r="A4" s="3" t="s">
        <v>66</v>
      </c>
      <c r="B4" s="26">
        <f>frac_sam_1month * 2.6</f>
        <v>6.6491729200000002E-2</v>
      </c>
      <c r="C4" s="26">
        <f>frac_sam_1_5months * 2.6</f>
        <v>6.6491729200000002E-2</v>
      </c>
      <c r="D4" s="26">
        <f>frac_sam_6_11months * 2.6</f>
        <v>0.14101854000000003</v>
      </c>
      <c r="E4" s="26">
        <f>frac_sam_12_23months * 2.6</f>
        <v>6.9216976400000005E-2</v>
      </c>
      <c r="F4" s="26">
        <f>frac_sam_24_59months * 2.6</f>
        <v>1.8506560973333332E-2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0.13334883791240387</v>
      </c>
      <c r="D7" s="93">
        <f>diarrhoea_1_5mo/26</f>
        <v>0.13064070348884615</v>
      </c>
      <c r="E7" s="93">
        <f>diarrhoea_6_11mo/26</f>
        <v>0.13064070348884615</v>
      </c>
      <c r="F7" s="93">
        <f>diarrhoea_12_23mo/26</f>
        <v>8.4555972745769217E-2</v>
      </c>
      <c r="G7" s="93">
        <f>diarrhoea_24_59mo/26</f>
        <v>8.4555972745769217E-2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0.13334883791240387</v>
      </c>
      <c r="D12" s="93">
        <f>diarrhoea_1_5mo/26</f>
        <v>0.13064070348884615</v>
      </c>
      <c r="E12" s="93">
        <f>diarrhoea_6_11mo/26</f>
        <v>0.13064070348884615</v>
      </c>
      <c r="F12" s="93">
        <f>diarrhoea_12_23mo/26</f>
        <v>8.4555972745769217E-2</v>
      </c>
      <c r="G12" s="93">
        <f>diarrhoea_24_59mo/26</f>
        <v>8.4555972745769217E-2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1130321.25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1348717.7697354998</v>
      </c>
      <c r="I2" s="22">
        <f>G2-H2</f>
        <v>3721282.2302645002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1166084.7932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1391391.4133766708</v>
      </c>
      <c r="I3" s="22">
        <f t="shared" ref="I3:I15" si="3">G3-H3</f>
        <v>3882608.5866233292</v>
      </c>
    </row>
    <row r="4" spans="1:9" ht="15.75" customHeight="1" x14ac:dyDescent="0.25">
      <c r="A4" s="92">
        <f t="shared" si="2"/>
        <v>2022</v>
      </c>
      <c r="B4" s="74">
        <v>1202877.5968000002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1435293.1873313838</v>
      </c>
      <c r="I4" s="22">
        <f t="shared" si="3"/>
        <v>4055706.812668616</v>
      </c>
    </row>
    <row r="5" spans="1:9" ht="15.75" customHeight="1" x14ac:dyDescent="0.25">
      <c r="A5" s="92">
        <f t="shared" si="2"/>
        <v>2023</v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>
        <f t="shared" si="2"/>
        <v>2024</v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>
        <f t="shared" si="2"/>
        <v>2025</v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>
        <f t="shared" si="2"/>
        <v>2026</v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>
        <f t="shared" si="2"/>
        <v>2027</v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>
        <f t="shared" si="2"/>
        <v>2028</v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>
        <f t="shared" si="2"/>
        <v>2029</v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>
        <f t="shared" si="2"/>
        <v>2030</v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0.60956257662306779</v>
      </c>
      <c r="E2" s="77">
        <v>0.42352536945695368</v>
      </c>
      <c r="F2" s="77">
        <v>0.26922681205273069</v>
      </c>
      <c r="G2" s="77">
        <v>0.28165953145790557</v>
      </c>
    </row>
    <row r="3" spans="1:15" ht="15.75" customHeight="1" x14ac:dyDescent="0.25">
      <c r="A3" s="5"/>
      <c r="B3" s="11" t="s">
        <v>118</v>
      </c>
      <c r="C3" s="77">
        <v>0.20029860337693225</v>
      </c>
      <c r="D3" s="77">
        <v>0.20029860337693225</v>
      </c>
      <c r="E3" s="77">
        <v>0.23442042054304635</v>
      </c>
      <c r="F3" s="77">
        <v>0.23415148794726931</v>
      </c>
      <c r="G3" s="77">
        <v>0.28515117854209449</v>
      </c>
    </row>
    <row r="4" spans="1:15" ht="15.75" customHeight="1" x14ac:dyDescent="0.25">
      <c r="A4" s="5"/>
      <c r="B4" s="11" t="s">
        <v>116</v>
      </c>
      <c r="C4" s="78">
        <v>0.10219961574999999</v>
      </c>
      <c r="D4" s="78">
        <v>0.10219961574999999</v>
      </c>
      <c r="E4" s="78">
        <v>0.22713481138339922</v>
      </c>
      <c r="F4" s="78">
        <v>0.23919135393494226</v>
      </c>
      <c r="G4" s="78">
        <v>0.21659464499999997</v>
      </c>
    </row>
    <row r="5" spans="1:15" ht="15.75" customHeight="1" x14ac:dyDescent="0.25">
      <c r="A5" s="5"/>
      <c r="B5" s="11" t="s">
        <v>119</v>
      </c>
      <c r="C5" s="78">
        <v>8.793920425E-2</v>
      </c>
      <c r="D5" s="78">
        <v>8.793920425E-2</v>
      </c>
      <c r="E5" s="78">
        <v>0.1149193986166008</v>
      </c>
      <c r="F5" s="78">
        <v>0.25743034606505777</v>
      </c>
      <c r="G5" s="78">
        <v>0.21659464499999997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0.72370675514179117</v>
      </c>
      <c r="D8" s="77">
        <v>0.72370675514179117</v>
      </c>
      <c r="E8" s="77">
        <v>0.48475759679542196</v>
      </c>
      <c r="F8" s="77">
        <v>0.49753603374158811</v>
      </c>
      <c r="G8" s="77">
        <v>0.65722601073919751</v>
      </c>
    </row>
    <row r="9" spans="1:15" ht="15.75" customHeight="1" x14ac:dyDescent="0.25">
      <c r="B9" s="7" t="s">
        <v>121</v>
      </c>
      <c r="C9" s="77">
        <v>0.21025830285820898</v>
      </c>
      <c r="D9" s="77">
        <v>0.21025830285820898</v>
      </c>
      <c r="E9" s="77">
        <v>0.33768308320457785</v>
      </c>
      <c r="F9" s="77">
        <v>0.34838907625841176</v>
      </c>
      <c r="G9" s="77">
        <v>0.28291185892746917</v>
      </c>
    </row>
    <row r="10" spans="1:15" ht="15.75" customHeight="1" x14ac:dyDescent="0.25">
      <c r="B10" s="7" t="s">
        <v>122</v>
      </c>
      <c r="C10" s="78">
        <v>4.0461200000000003E-2</v>
      </c>
      <c r="D10" s="78">
        <v>4.0461200000000003E-2</v>
      </c>
      <c r="E10" s="78">
        <v>0.12332142000000001</v>
      </c>
      <c r="F10" s="78">
        <v>0.127452976</v>
      </c>
      <c r="G10" s="78">
        <v>5.2744222266666661E-2</v>
      </c>
    </row>
    <row r="11" spans="1:15" ht="15.75" customHeight="1" x14ac:dyDescent="0.25">
      <c r="B11" s="7" t="s">
        <v>123</v>
      </c>
      <c r="C11" s="78">
        <v>2.5573742E-2</v>
      </c>
      <c r="D11" s="78">
        <v>2.5573742E-2</v>
      </c>
      <c r="E11" s="78">
        <v>5.4237900000000006E-2</v>
      </c>
      <c r="F11" s="78">
        <v>2.6621914000000003E-2</v>
      </c>
      <c r="G11" s="78">
        <v>7.1179080666666662E-3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0.59599999999999997</v>
      </c>
      <c r="I14" s="80">
        <v>0.58855895196506558</v>
      </c>
      <c r="J14" s="80">
        <v>0.57448471615720531</v>
      </c>
      <c r="K14" s="80">
        <v>0.58216157205240182</v>
      </c>
      <c r="L14" s="80">
        <v>0.45357261836099999</v>
      </c>
      <c r="M14" s="80">
        <v>0.33882750686800001</v>
      </c>
      <c r="N14" s="80">
        <v>0.33359003717050001</v>
      </c>
      <c r="O14" s="80">
        <v>0.3866115698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0.25349472519663013</v>
      </c>
      <c r="I15" s="77">
        <f t="shared" si="0"/>
        <v>0.25032984864161234</v>
      </c>
      <c r="J15" s="77">
        <f t="shared" si="0"/>
        <v>0.24434370008713899</v>
      </c>
      <c r="K15" s="77">
        <f t="shared" si="0"/>
        <v>0.24760887202594262</v>
      </c>
      <c r="L15" s="77">
        <f t="shared" si="0"/>
        <v>0.19291655410761357</v>
      </c>
      <c r="M15" s="77">
        <f t="shared" si="0"/>
        <v>0.14411239218550836</v>
      </c>
      <c r="N15" s="77">
        <f t="shared" si="0"/>
        <v>0.14188475637729789</v>
      </c>
      <c r="O15" s="77">
        <f t="shared" si="0"/>
        <v>0.16443623094679327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0.23300000000000001</v>
      </c>
      <c r="D2" s="78">
        <v>0.23300000000000001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0.58599999999999997</v>
      </c>
      <c r="D3" s="78">
        <v>0.64700000000000002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7.8E-2</v>
      </c>
      <c r="E4" s="78">
        <v>0.311</v>
      </c>
      <c r="F4" s="78">
        <v>0.72349999999999992</v>
      </c>
      <c r="G4" s="78">
        <v>0</v>
      </c>
    </row>
    <row r="5" spans="1:7" x14ac:dyDescent="0.25">
      <c r="B5" s="43" t="s">
        <v>169</v>
      </c>
      <c r="C5" s="77">
        <f>1-SUM(C2:C4)</f>
        <v>0.10300000000000009</v>
      </c>
      <c r="D5" s="77">
        <f t="shared" ref="D5:G5" si="0">1-SUM(D2:D4)</f>
        <v>4.2000000000000037E-2</v>
      </c>
      <c r="E5" s="77">
        <f t="shared" si="0"/>
        <v>0.68900000000000006</v>
      </c>
      <c r="F5" s="77">
        <f t="shared" si="0"/>
        <v>0.27650000000000008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0.45515</v>
      </c>
      <c r="D2" s="28">
        <v>0.44841000000000003</v>
      </c>
      <c r="E2" s="28">
        <v>0.44151000000000001</v>
      </c>
      <c r="F2" s="28">
        <v>0.43469000000000002</v>
      </c>
      <c r="G2" s="28">
        <v>0.42795</v>
      </c>
      <c r="H2" s="28">
        <v>0.42131999999999997</v>
      </c>
      <c r="I2" s="28">
        <v>0.41481000000000001</v>
      </c>
      <c r="J2" s="28">
        <v>0.40841</v>
      </c>
      <c r="K2" s="28">
        <v>0.40212000000000003</v>
      </c>
      <c r="L2">
        <v>0.39593000000000006</v>
      </c>
      <c r="M2">
        <v>0.38985999999999998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0.15627000000000002</v>
      </c>
      <c r="D4" s="28">
        <v>0.15523999999999999</v>
      </c>
      <c r="E4" s="28">
        <v>0.15423000000000001</v>
      </c>
      <c r="F4" s="28">
        <v>0.15325</v>
      </c>
      <c r="G4" s="28">
        <v>0.15228</v>
      </c>
      <c r="H4" s="28">
        <v>0.15132000000000001</v>
      </c>
      <c r="I4" s="28">
        <v>0.15038000000000001</v>
      </c>
      <c r="J4" s="28">
        <v>0.14946000000000001</v>
      </c>
      <c r="K4" s="28">
        <v>0.14854000000000001</v>
      </c>
      <c r="L4">
        <v>0.14765</v>
      </c>
      <c r="M4">
        <v>0.14676999999999998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0.59599999999999997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0.45357261836099999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0.23300000000000001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0.72349999999999992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>
        <v>85.855999999999995</v>
      </c>
      <c r="G13" s="28">
        <v>82.777000000000001</v>
      </c>
      <c r="H13" s="28">
        <v>79.828000000000003</v>
      </c>
      <c r="I13" s="28">
        <v>77.010999999999996</v>
      </c>
      <c r="J13" s="28">
        <v>74.293000000000006</v>
      </c>
      <c r="K13" s="28">
        <v>71.676000000000002</v>
      </c>
      <c r="L13">
        <v>69.17</v>
      </c>
      <c r="M13">
        <v>66.742999999999995</v>
      </c>
    </row>
    <row r="14" spans="1:13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15.002033020696738</v>
      </c>
      <c r="E14" s="86" t="s">
        <v>201</v>
      </c>
    </row>
    <row r="15" spans="1:5" ht="15.75" customHeight="1" x14ac:dyDescent="0.25">
      <c r="A15" s="11" t="s">
        <v>206</v>
      </c>
      <c r="B15" s="85">
        <v>0.28600000000000003</v>
      </c>
      <c r="C15" s="85">
        <v>0.95</v>
      </c>
      <c r="D15" s="86">
        <v>15.002033020696738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 x14ac:dyDescent="0.25">
      <c r="A18" s="53" t="s">
        <v>175</v>
      </c>
      <c r="B18" s="85">
        <v>9.9000000000000005E-2</v>
      </c>
      <c r="C18" s="85">
        <v>0.95</v>
      </c>
      <c r="D18" s="86">
        <v>0.95329805118397926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 x14ac:dyDescent="0.25">
      <c r="A25" s="53" t="s">
        <v>87</v>
      </c>
      <c r="B25" s="85">
        <v>0.03</v>
      </c>
      <c r="C25" s="85">
        <v>0.95</v>
      </c>
      <c r="D25" s="86">
        <v>21.702366186155736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58.621108559880248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169.59044331594893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 x14ac:dyDescent="0.25">
      <c r="A32" s="53" t="s">
        <v>28</v>
      </c>
      <c r="B32" s="85">
        <v>0.69650000000000001</v>
      </c>
      <c r="C32" s="85">
        <v>0.95</v>
      </c>
      <c r="D32" s="86">
        <v>0.37139348897646673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0.21600000000000003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0.109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0.58200000000000007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8.6999999999999994E-2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 x14ac:dyDescent="0.25">
      <c r="A39" s="53" t="s">
        <v>60</v>
      </c>
      <c r="B39" s="85">
        <v>0.10300000000000001</v>
      </c>
      <c r="C39" s="85">
        <v>0.95</v>
      </c>
      <c r="D39" s="86">
        <v>0.39681888902799872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2020-06-17T05:09:35Z</dcterms:modified>
</cp:coreProperties>
</file>