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6272F0D-D1F0-433B-8AE1-6B72893CD74B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<sst xmlns="http://schemas.openxmlformats.org/spreadsheetml/2006/main" count="1107" uniqueCount="272">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</sst>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0.23193749800000005</v>
      </c>
      <c r="C3" s="26">
        <f>frac_mam_1_5months * 2.6</f>
        <v>0.23193749800000005</v>
      </c>
      <c r="D3" s="26">
        <f>frac_mam_6_11months * 2.6</f>
        <v>0.22190813059999998</v>
      </c>
      <c r="E3" s="26">
        <f>frac_mam_12_23months * 2.6</f>
        <v>0.23721643920000002</v>
      </c>
      <c r="F3" s="26">
        <f>frac_mam_24_59months * 2.6</f>
        <v>0.17451391620000001</v>
      </c>
    </row>
    <row r="4" spans="1:6" ht="15.75" customHeight="1" x14ac:dyDescent="0.25">
      <c r="A4" s="3" t="s">
        <v>66</v>
      </c>
      <c r="B4" s="26">
        <f>frac_sam_1month * 2.6</f>
        <v>0.29163394000000004</v>
      </c>
      <c r="C4" s="26">
        <f>frac_sam_1_5months * 2.6</f>
        <v>0.29163394000000004</v>
      </c>
      <c r="D4" s="26">
        <f>frac_sam_6_11months * 2.6</f>
        <v>0.2467463674</v>
      </c>
      <c r="E4" s="26">
        <f>frac_sam_12_23months * 2.6</f>
        <v>0.2216386588</v>
      </c>
      <c r="F4" s="26">
        <f>frac_sam_24_59months * 2.6</f>
        <v>0.11717544886666667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0.18690229673528819</v>
      </c>
      <c r="D7" s="93">
        <f>diarrhoea_1_5mo/26</f>
        <v>0.15939254957884613</v>
      </c>
      <c r="E7" s="93">
        <f>diarrhoea_6_11mo/26</f>
        <v>0.15939254957884613</v>
      </c>
      <c r="F7" s="93">
        <f>diarrhoea_12_23mo/26</f>
        <v>0.10274170637307692</v>
      </c>
      <c r="G7" s="93">
        <f>diarrhoea_24_59mo/26</f>
        <v>0.10274170637307692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0.18690229673528819</v>
      </c>
      <c r="D12" s="93">
        <f>diarrhoea_1_5mo/26</f>
        <v>0.15939254957884613</v>
      </c>
      <c r="E12" s="93">
        <f>diarrhoea_6_11mo/26</f>
        <v>0.15939254957884613</v>
      </c>
      <c r="F12" s="93">
        <f>diarrhoea_12_23mo/26</f>
        <v>0.10274170637307692</v>
      </c>
      <c r="G12" s="93">
        <f>diarrhoea_24_59mo/26</f>
        <v>0.10274170637307692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231526.152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270421.71912722633</v>
      </c>
      <c r="I2" s="22">
        <f>G2-H2</f>
        <v>1801578.2808727736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233682.68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272940.53613372159</v>
      </c>
      <c r="I3" s="22">
        <f t="shared" ref="I3:I15" si="3">G3-H3</f>
        <v>1851059.4638662785</v>
      </c>
    </row>
    <row r="4" spans="1:9" ht="15.75" customHeight="1" x14ac:dyDescent="0.25">
      <c r="A4" s="92">
        <f t="shared" si="2"/>
        <v>2022</v>
      </c>
      <c r="B4" s="74">
        <v>235776.046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275385.5801496671</v>
      </c>
      <c r="I4" s="22">
        <f t="shared" si="3"/>
        <v>1898614.4198503329</v>
      </c>
    </row>
    <row r="5" spans="1:9" ht="15.75" customHeight="1" x14ac:dyDescent="0.25">
      <c r="A5" s="92">
        <f t="shared" si="2"/>
        <v>2023</v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>
        <f t="shared" si="2"/>
        <v>2024</v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>
        <f t="shared" si="2"/>
        <v>2025</v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>
        <f t="shared" si="2"/>
        <v>2026</v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>
        <f t="shared" si="2"/>
        <v>2027</v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>
        <f t="shared" si="2"/>
        <v>2028</v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>
        <f t="shared" si="2"/>
        <v>2029</v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>
        <f t="shared" si="2"/>
        <v>2030</v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0.46725885358974367</v>
      </c>
      <c r="E2" s="77">
        <v>0.42592531039591314</v>
      </c>
      <c r="F2" s="77">
        <v>0.258350254624374</v>
      </c>
      <c r="G2" s="77">
        <v>0.23166328909090911</v>
      </c>
    </row>
    <row r="3" spans="1:15" ht="15.75" customHeight="1" x14ac:dyDescent="0.25">
      <c r="A3" s="5"/>
      <c r="B3" s="11" t="s">
        <v>118</v>
      </c>
      <c r="C3" s="77">
        <v>0.16948823641025643</v>
      </c>
      <c r="D3" s="77">
        <v>0.16948823641025643</v>
      </c>
      <c r="E3" s="77">
        <v>0.19396226960408686</v>
      </c>
      <c r="F3" s="77">
        <v>0.22224540537562601</v>
      </c>
      <c r="G3" s="77">
        <v>0.2402434109090909</v>
      </c>
    </row>
    <row r="4" spans="1:15" ht="15.75" customHeight="1" x14ac:dyDescent="0.25">
      <c r="A4" s="5"/>
      <c r="B4" s="11" t="s">
        <v>116</v>
      </c>
      <c r="C4" s="78">
        <v>0.21674759270718238</v>
      </c>
      <c r="D4" s="78">
        <v>0.21674759270718238</v>
      </c>
      <c r="E4" s="78">
        <v>0.23822713880184332</v>
      </c>
      <c r="F4" s="78">
        <v>0.29920798638403989</v>
      </c>
      <c r="G4" s="78">
        <v>0.30210215388026607</v>
      </c>
    </row>
    <row r="5" spans="1:15" ht="15.75" customHeight="1" x14ac:dyDescent="0.25">
      <c r="A5" s="5"/>
      <c r="B5" s="11" t="s">
        <v>119</v>
      </c>
      <c r="C5" s="78">
        <v>0.14650531729281768</v>
      </c>
      <c r="D5" s="78">
        <v>0.14650531729281768</v>
      </c>
      <c r="E5" s="78">
        <v>0.14188528119815666</v>
      </c>
      <c r="F5" s="78">
        <v>0.22019635361596013</v>
      </c>
      <c r="G5" s="78">
        <v>0.22599114611973392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0.61886521754982415</v>
      </c>
      <c r="D8" s="77">
        <v>0.61886521754982415</v>
      </c>
      <c r="E8" s="77">
        <v>0.61980966756097566</v>
      </c>
      <c r="F8" s="77">
        <v>0.60056040542626732</v>
      </c>
      <c r="G8" s="77">
        <v>0.65781882908891331</v>
      </c>
    </row>
    <row r="9" spans="1:15" ht="15.75" customHeight="1" x14ac:dyDescent="0.25">
      <c r="B9" s="7" t="s">
        <v>121</v>
      </c>
      <c r="C9" s="77">
        <v>0.17976115245017585</v>
      </c>
      <c r="D9" s="77">
        <v>0.17976115245017585</v>
      </c>
      <c r="E9" s="77">
        <v>0.19993860243902442</v>
      </c>
      <c r="F9" s="77">
        <v>0.2229568645737327</v>
      </c>
      <c r="G9" s="77">
        <v>0.2299929535777534</v>
      </c>
    </row>
    <row r="10" spans="1:15" ht="15.75" customHeight="1" x14ac:dyDescent="0.25">
      <c r="B10" s="7" t="s">
        <v>122</v>
      </c>
      <c r="C10" s="78">
        <v>8.9206730000000012E-2</v>
      </c>
      <c r="D10" s="78">
        <v>8.9206730000000012E-2</v>
      </c>
      <c r="E10" s="78">
        <v>8.5349280999999985E-2</v>
      </c>
      <c r="F10" s="78">
        <v>9.1237092000000006E-2</v>
      </c>
      <c r="G10" s="78">
        <v>6.7120737E-2</v>
      </c>
    </row>
    <row r="11" spans="1:15" ht="15.75" customHeight="1" x14ac:dyDescent="0.25">
      <c r="B11" s="7" t="s">
        <v>123</v>
      </c>
      <c r="C11" s="78">
        <v>0.1121669</v>
      </c>
      <c r="D11" s="78">
        <v>0.1121669</v>
      </c>
      <c r="E11" s="78">
        <v>9.4902449E-2</v>
      </c>
      <c r="F11" s="78">
        <v>8.5245637999999999E-2</v>
      </c>
      <c r="G11" s="78">
        <v>4.5067480333333333E-2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0.27878147048700003</v>
      </c>
      <c r="M14" s="80">
        <v>0.34379116114500002</v>
      </c>
      <c r="N14" s="80">
        <v>0.29680106730599998</v>
      </c>
      <c r="O14" s="80">
        <v>0.33379267299199999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0.13473578582951368</v>
      </c>
      <c r="M15" s="77">
        <f t="shared" si="0"/>
        <v>0.16615513282570393</v>
      </c>
      <c r="N15" s="77">
        <f t="shared" si="0"/>
        <v>0.14344470229192319</v>
      </c>
      <c r="O15" s="77">
        <f t="shared" si="0"/>
        <v>0.16132283835488342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0.61899999999999999</v>
      </c>
      <c r="D2" s="78">
        <v>0.42299999999999999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0.18899999999999997</v>
      </c>
      <c r="D4" s="78">
        <v>0.33600000000000002</v>
      </c>
      <c r="E4" s="78">
        <v>0.8909999999999999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3.3000000000000029E-2</v>
      </c>
      <c r="D5" s="77">
        <f t="shared" ref="D5:G5" si="0">1-SUM(D2:D4)</f>
        <v>5.0999999999999934E-2</v>
      </c>
      <c r="E5" s="77">
        <f t="shared" si="0"/>
        <v>0.1090000000000001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0.41631000000000001</v>
      </c>
      <c r="D2" s="28">
        <v>0.41003000000000001</v>
      </c>
      <c r="E2" s="28">
        <v>0.40348000000000001</v>
      </c>
      <c r="F2" s="28">
        <v>0.39700000000000002</v>
      </c>
      <c r="G2" s="28">
        <v>0.39058999999999999</v>
      </c>
      <c r="H2" s="28">
        <v>0.38427</v>
      </c>
      <c r="I2" s="28">
        <v>0.37802999999999998</v>
      </c>
      <c r="J2" s="28">
        <v>0.37186999999999998</v>
      </c>
      <c r="K2" s="28">
        <v>0.36579</v>
      </c>
      <c r="L2">
        <v>0.35979999999999995</v>
      </c>
      <c r="M2">
        <v>0.35389999999999999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0.11062</v>
      </c>
      <c r="D4" s="28">
        <v>0.10829000000000001</v>
      </c>
      <c r="E4" s="28">
        <v>0.10625</v>
      </c>
      <c r="F4" s="28">
        <v>0.10427</v>
      </c>
      <c r="G4" s="28">
        <v>0.10237</v>
      </c>
      <c r="H4" s="28">
        <v>0.10053000000000001</v>
      </c>
      <c r="I4" s="28">
        <v>9.8760000000000001E-2</v>
      </c>
      <c r="J4" s="28">
        <v>9.7049999999999997E-2</v>
      </c>
      <c r="K4" s="28">
        <v>9.5399999999999985E-2</v>
      </c>
      <c r="L4">
        <v>9.3810000000000004E-2</v>
      </c>
      <c r="M4">
        <v>9.2270000000000005E-2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0.27878147048700003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47.430999999999997</v>
      </c>
      <c r="D13" s="28">
        <v>45.963999999999999</v>
      </c>
      <c r="E13" s="28">
        <v>44.579000000000001</v>
      </c>
      <c r="F13" s="28">
        <v>43.311</v>
      </c>
      <c r="G13" s="28">
        <v>42.109000000000002</v>
      </c>
      <c r="H13" s="28">
        <v>40.945999999999998</v>
      </c>
      <c r="I13" s="28">
        <v>39.86</v>
      </c>
      <c r="J13" s="28">
        <v>38.896000000000001</v>
      </c>
      <c r="K13" s="28">
        <v>37.817</v>
      </c>
      <c r="L13">
        <v>36.886000000000003</v>
      </c>
      <c r="M13">
        <v>36.009</v>
      </c>
    </row>
    <row r="14" spans="1:13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47.543631948570813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44.919838190254588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250.00911159604749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0.45726456517724007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1.3636766164030325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1.3636766164030325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1.3636766164030325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1.3636766164030325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14.44490005937495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14.44490005937495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0.50118534166365525</v>
      </c>
      <c r="E17" s="86" t="s">
        <v>201</v>
      </c>
    </row>
    <row r="18" spans="1:5" ht="15.75" customHeight="1" x14ac:dyDescent="0.25">
      <c r="A18" s="53" t="s">
        <v>175</v>
      </c>
      <c r="B18" s="85">
        <v>0.57100000000000006</v>
      </c>
      <c r="C18" s="85">
        <v>0.95</v>
      </c>
      <c r="D18" s="86">
        <v>5.8130849373349918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6.2567341056259025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24.762499177403289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4.8184289348295932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20.750267835872506</v>
      </c>
      <c r="E24" s="86" t="s">
        <v>201</v>
      </c>
    </row>
    <row r="25" spans="1:5" ht="15.75" customHeight="1" x14ac:dyDescent="0.25">
      <c r="A25" s="53" t="s">
        <v>87</v>
      </c>
      <c r="B25" s="85">
        <v>6.0000000000000001E-3</v>
      </c>
      <c r="C25" s="85">
        <v>0.95</v>
      </c>
      <c r="D25" s="86">
        <v>20.623780957856731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5.2125388670276775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5.7163722128864363</v>
      </c>
      <c r="E27" s="86" t="s">
        <v>201</v>
      </c>
    </row>
    <row r="28" spans="1:5" ht="15.75" customHeight="1" x14ac:dyDescent="0.25">
      <c r="A28" s="53" t="s">
        <v>84</v>
      </c>
      <c r="B28" s="85">
        <v>0.08</v>
      </c>
      <c r="C28" s="85">
        <v>0.95</v>
      </c>
      <c r="D28" s="86">
        <v>0.79838464493118688</v>
      </c>
      <c r="E28" s="86" t="s">
        <v>201</v>
      </c>
    </row>
    <row r="29" spans="1:5" ht="15.75" customHeight="1" x14ac:dyDescent="0.25">
      <c r="A29" s="53" t="s">
        <v>58</v>
      </c>
      <c r="B29" s="85">
        <v>0.57100000000000006</v>
      </c>
      <c r="C29" s="85">
        <v>0.95</v>
      </c>
      <c r="D29" s="86">
        <v>89.715813228316819</v>
      </c>
      <c r="E29" s="86" t="s">
        <v>201</v>
      </c>
    </row>
    <row r="30" spans="1:5" ht="15.75" customHeight="1" x14ac:dyDescent="0.25">
      <c r="A30" s="53" t="s">
        <v>67</v>
      </c>
      <c r="B30" s="85">
        <v>1.7000000000000001E-2</v>
      </c>
      <c r="C30" s="85">
        <v>0.95</v>
      </c>
      <c r="D30" s="86">
        <v>341.30459954109284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341.30459954109284</v>
      </c>
      <c r="E31" s="86" t="s">
        <v>201</v>
      </c>
    </row>
    <row r="32" spans="1:5" ht="15.75" customHeight="1" x14ac:dyDescent="0.25">
      <c r="A32" s="53" t="s">
        <v>28</v>
      </c>
      <c r="B32" s="85">
        <v>0.15</v>
      </c>
      <c r="C32" s="85">
        <v>0.95</v>
      </c>
      <c r="D32" s="86">
        <v>1.0438007378265179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0.18899999999999997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9.5000000000000001E-2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2.0730239624846085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1.0677556149504945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2020-06-17T05:09:45Z</dcterms:modified>
</cp:coreProperties>
</file>