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6F81592-3C66-4DC0-A58E-E83F8A121624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<sst xmlns="http://schemas.openxmlformats.org/spreadsheetml/2006/main" count="1107" uniqueCount="272">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</sst>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1.5600000000000001E-2</v>
      </c>
      <c r="D45" s="17"/>
    </row>
    <row r="46" spans="1:5" ht="15.75" customHeight="1" x14ac:dyDescent="0.25">
      <c r="B46" s="16" t="s">
        <v>11</v>
      </c>
      <c r="C46" s="67">
        <v>8.1699999999999995E-2</v>
      </c>
      <c r="D46" s="17"/>
    </row>
    <row r="47" spans="1:5" ht="15.75" customHeight="1" x14ac:dyDescent="0.25">
      <c r="B47" s="16" t="s">
        <v>12</v>
      </c>
      <c r="C47" s="67">
        <v>0.27479999999999999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0.11967947419999998</v>
      </c>
      <c r="C3" s="26">
        <f>frac_mam_1_5months * 2.6</f>
        <v>0.11967947419999998</v>
      </c>
      <c r="D3" s="26">
        <f>frac_mam_6_11months * 2.6</f>
        <v>0.23206095900000004</v>
      </c>
      <c r="E3" s="26">
        <f>frac_mam_12_23months * 2.6</f>
        <v>0.21943218440000001</v>
      </c>
      <c r="F3" s="26">
        <f>frac_mam_24_59months * 2.6</f>
        <v>0.19328591914666668</v>
      </c>
    </row>
    <row r="4" spans="1:6" ht="15.75" customHeight="1" x14ac:dyDescent="0.25">
      <c r="A4" s="3" t="s">
        <v>66</v>
      </c>
      <c r="B4" s="26">
        <f>frac_sam_1month * 2.6</f>
        <v>7.0801949399999994E-2</v>
      </c>
      <c r="C4" s="26">
        <f>frac_sam_1_5months * 2.6</f>
        <v>7.0801949399999994E-2</v>
      </c>
      <c r="D4" s="26">
        <f>frac_sam_6_11months * 2.6</f>
        <v>5.2454414999999997E-2</v>
      </c>
      <c r="E4" s="26">
        <f>frac_sam_12_23months * 2.6</f>
        <v>5.292366560000001E-2</v>
      </c>
      <c r="F4" s="26">
        <f>frac_sam_24_59months * 2.6</f>
        <v>2.5521610920000003E-2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0.12870672409057693</v>
      </c>
      <c r="D7" s="93">
        <f>diarrhoea_1_5mo/26</f>
        <v>0.13776777120461536</v>
      </c>
      <c r="E7" s="93">
        <f>diarrhoea_6_11mo/26</f>
        <v>0.13776777120461536</v>
      </c>
      <c r="F7" s="93">
        <f>diarrhoea_12_23mo/26</f>
        <v>0.10977744430923077</v>
      </c>
      <c r="G7" s="93">
        <f>diarrhoea_24_59mo/26</f>
        <v>0.10977744430923077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0.12870672409057693</v>
      </c>
      <c r="D12" s="93">
        <f>diarrhoea_1_5mo/26</f>
        <v>0.13776777120461536</v>
      </c>
      <c r="E12" s="93">
        <f>diarrhoea_6_11mo/26</f>
        <v>0.13776777120461536</v>
      </c>
      <c r="F12" s="93">
        <f>diarrhoea_12_23mo/26</f>
        <v>0.10977744430923077</v>
      </c>
      <c r="G12" s="93">
        <f>diarrhoea_24_59mo/26</f>
        <v>0.10977744430923077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571470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673359.37361918727</v>
      </c>
      <c r="I2" s="22">
        <f>G2-H2</f>
        <v>2613640.6263808128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578922.48800000001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682140.59162115515</v>
      </c>
      <c r="I3" s="22">
        <f t="shared" ref="I3:I15" si="3">G3-H3</f>
        <v>2662859.4083788451</v>
      </c>
    </row>
    <row r="4" spans="1:9" ht="15.75" customHeight="1" x14ac:dyDescent="0.25">
      <c r="A4" s="92">
        <f t="shared" si="2"/>
        <v>2022</v>
      </c>
      <c r="B4" s="74">
        <v>586153.16400000011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690660.44999027916</v>
      </c>
      <c r="I4" s="22">
        <f t="shared" si="3"/>
        <v>2712339.550009721</v>
      </c>
    </row>
    <row r="5" spans="1:9" ht="15.75" customHeight="1" x14ac:dyDescent="0.25">
      <c r="A5" s="92">
        <f t="shared" si="2"/>
        <v>2023</v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>
        <f t="shared" si="2"/>
        <v>2024</v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>
        <f t="shared" si="2"/>
        <v>2025</v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>
        <f t="shared" si="2"/>
        <v>2026</v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>
        <f t="shared" si="2"/>
        <v>2027</v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>
        <f t="shared" si="2"/>
        <v>2028</v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>
        <f t="shared" si="2"/>
        <v>2029</v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>
        <f t="shared" si="2"/>
        <v>2030</v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0.68075386565848217</v>
      </c>
      <c r="E2" s="77">
        <v>0.66012202500000006</v>
      </c>
      <c r="F2" s="77">
        <v>0.46949941626400998</v>
      </c>
      <c r="G2" s="77">
        <v>0.53007972951219506</v>
      </c>
    </row>
    <row r="3" spans="1:15" ht="15.75" customHeight="1" x14ac:dyDescent="0.25">
      <c r="A3" s="5"/>
      <c r="B3" s="11" t="s">
        <v>118</v>
      </c>
      <c r="C3" s="77">
        <v>0.22962742334151789</v>
      </c>
      <c r="D3" s="77">
        <v>0.22962742334151789</v>
      </c>
      <c r="E3" s="77">
        <v>0.24869713499999996</v>
      </c>
      <c r="F3" s="77">
        <v>0.33953069373599004</v>
      </c>
      <c r="G3" s="77">
        <v>0.28849913715447151</v>
      </c>
    </row>
    <row r="4" spans="1:15" ht="15.75" customHeight="1" x14ac:dyDescent="0.25">
      <c r="A4" s="5"/>
      <c r="B4" s="11" t="s">
        <v>116</v>
      </c>
      <c r="C4" s="78">
        <v>5.0783936233333327E-2</v>
      </c>
      <c r="D4" s="78">
        <v>5.0783936233333327E-2</v>
      </c>
      <c r="E4" s="78">
        <v>6.7650300645161296E-2</v>
      </c>
      <c r="F4" s="78">
        <v>0.1461247179419525</v>
      </c>
      <c r="G4" s="78">
        <v>0.13581618788990826</v>
      </c>
    </row>
    <row r="5" spans="1:15" ht="15.75" customHeight="1" x14ac:dyDescent="0.25">
      <c r="A5" s="5"/>
      <c r="B5" s="11" t="s">
        <v>119</v>
      </c>
      <c r="C5" s="78">
        <v>3.8834774766666663E-2</v>
      </c>
      <c r="D5" s="78">
        <v>3.8834774766666663E-2</v>
      </c>
      <c r="E5" s="78">
        <v>2.3530539354838707E-2</v>
      </c>
      <c r="F5" s="78">
        <v>4.48451720580475E-2</v>
      </c>
      <c r="G5" s="78">
        <v>4.5604945443425075E-2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0.80036456209090912</v>
      </c>
      <c r="D8" s="77">
        <v>0.80036456209090912</v>
      </c>
      <c r="E8" s="77">
        <v>0.70232799608369112</v>
      </c>
      <c r="F8" s="77">
        <v>0.65572971162280702</v>
      </c>
      <c r="G8" s="77">
        <v>0.64728771594486212</v>
      </c>
    </row>
    <row r="9" spans="1:15" ht="15.75" customHeight="1" x14ac:dyDescent="0.25">
      <c r="B9" s="7" t="s">
        <v>121</v>
      </c>
      <c r="C9" s="77">
        <v>0.12637335190909091</v>
      </c>
      <c r="D9" s="77">
        <v>0.12637335190909091</v>
      </c>
      <c r="E9" s="77">
        <v>0.18824301391630904</v>
      </c>
      <c r="F9" s="77">
        <v>0.23951803837719302</v>
      </c>
      <c r="G9" s="77">
        <v>0.26855554172180457</v>
      </c>
    </row>
    <row r="10" spans="1:15" ht="15.75" customHeight="1" x14ac:dyDescent="0.25">
      <c r="B10" s="7" t="s">
        <v>122</v>
      </c>
      <c r="C10" s="78">
        <v>4.6030566999999994E-2</v>
      </c>
      <c r="D10" s="78">
        <v>4.6030566999999994E-2</v>
      </c>
      <c r="E10" s="78">
        <v>8.9254215000000012E-2</v>
      </c>
      <c r="F10" s="78">
        <v>8.4396994000000003E-2</v>
      </c>
      <c r="G10" s="78">
        <v>7.4340738133333334E-2</v>
      </c>
    </row>
    <row r="11" spans="1:15" ht="15.75" customHeight="1" x14ac:dyDescent="0.25">
      <c r="B11" s="7" t="s">
        <v>123</v>
      </c>
      <c r="C11" s="78">
        <v>2.7231518999999999E-2</v>
      </c>
      <c r="D11" s="78">
        <v>2.7231518999999999E-2</v>
      </c>
      <c r="E11" s="78">
        <v>2.0174774999999999E-2</v>
      </c>
      <c r="F11" s="78">
        <v>2.0355256000000002E-2</v>
      </c>
      <c r="G11" s="78">
        <v>9.8160042000000006E-3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0.627</v>
      </c>
      <c r="I14" s="80">
        <v>0.66292791127541595</v>
      </c>
      <c r="J14" s="80">
        <v>0.63047689463955636</v>
      </c>
      <c r="K14" s="80">
        <v>0.60150277264325325</v>
      </c>
      <c r="L14" s="80">
        <v>0.57379674829500005</v>
      </c>
      <c r="M14" s="80">
        <v>0.36735616061149995</v>
      </c>
      <c r="N14" s="80">
        <v>0.36835966194649999</v>
      </c>
      <c r="O14" s="80">
        <v>0.45267017868750004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0.24897500154021102</v>
      </c>
      <c r="I15" s="77">
        <f t="shared" si="0"/>
        <v>0.26324159127726565</v>
      </c>
      <c r="J15" s="77">
        <f t="shared" si="0"/>
        <v>0.25035563925670018</v>
      </c>
      <c r="K15" s="77">
        <f t="shared" si="0"/>
        <v>0.23885032495262387</v>
      </c>
      <c r="L15" s="77">
        <f t="shared" si="0"/>
        <v>0.22784855867705853</v>
      </c>
      <c r="M15" s="77">
        <f t="shared" si="0"/>
        <v>0.14587320678477544</v>
      </c>
      <c r="N15" s="77">
        <f t="shared" si="0"/>
        <v>0.14627168644414903</v>
      </c>
      <c r="O15" s="77">
        <f t="shared" si="0"/>
        <v>0.17975049192333001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0.42100000000000004</v>
      </c>
      <c r="D2" s="78">
        <v>0.42100000000000004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0.26899999999999996</v>
      </c>
      <c r="D3" s="78">
        <v>0.503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6.7000000000000004E-2</v>
      </c>
      <c r="D4" s="78">
        <v>6.7000000000000004E-2</v>
      </c>
      <c r="E4" s="78">
        <v>0.48800000000000004</v>
      </c>
      <c r="F4" s="78">
        <v>0.74349999999999994</v>
      </c>
      <c r="G4" s="78">
        <v>0</v>
      </c>
    </row>
    <row r="5" spans="1:7" x14ac:dyDescent="0.25">
      <c r="B5" s="43" t="s">
        <v>169</v>
      </c>
      <c r="C5" s="77">
        <f>1-SUM(C2:C4)</f>
        <v>0.2430000000000001</v>
      </c>
      <c r="D5" s="77">
        <f t="shared" ref="D5:G5" si="0">1-SUM(D2:D4)</f>
        <v>8.999999999999897E-3</v>
      </c>
      <c r="E5" s="77">
        <f t="shared" si="0"/>
        <v>0.51200000000000001</v>
      </c>
      <c r="F5" s="77">
        <f t="shared" si="0"/>
        <v>0.25650000000000006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0.19376000000000002</v>
      </c>
      <c r="D2" s="28">
        <v>0.18838000000000002</v>
      </c>
      <c r="E2" s="28">
        <v>0.18315000000000001</v>
      </c>
      <c r="F2" s="28">
        <v>0.17804999999999999</v>
      </c>
      <c r="G2" s="28">
        <v>0.17309000000000002</v>
      </c>
      <c r="H2" s="28">
        <v>0.16824999999999998</v>
      </c>
      <c r="I2" s="28">
        <v>0.16356000000000001</v>
      </c>
      <c r="J2" s="28">
        <v>0.15898999999999999</v>
      </c>
      <c r="K2" s="28">
        <v>0.15456</v>
      </c>
      <c r="L2">
        <v>0.15026999999999999</v>
      </c>
      <c r="M2">
        <v>0.14609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7.4929999999999997E-2</v>
      </c>
      <c r="D4" s="28">
        <v>7.4020000000000002E-2</v>
      </c>
      <c r="E4" s="28">
        <v>7.3139999999999997E-2</v>
      </c>
      <c r="F4" s="28">
        <v>7.2270000000000001E-2</v>
      </c>
      <c r="G4" s="28">
        <v>7.1410000000000001E-2</v>
      </c>
      <c r="H4" s="28">
        <v>7.0570000000000008E-2</v>
      </c>
      <c r="I4" s="28">
        <v>6.9749999999999993E-2</v>
      </c>
      <c r="J4" s="28">
        <v>6.8940000000000001E-2</v>
      </c>
      <c r="K4" s="28">
        <v>6.8140000000000006E-2</v>
      </c>
      <c r="L4">
        <v>6.7360000000000003E-2</v>
      </c>
      <c r="M4">
        <v>6.6600000000000006E-2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0.627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0.57379674829500005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0.42100000000000004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0.74349999999999994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42.448</v>
      </c>
      <c r="D13" s="28">
        <v>40.786999999999999</v>
      </c>
      <c r="E13" s="28">
        <v>39.225000000000001</v>
      </c>
      <c r="F13" s="28">
        <v>37.74</v>
      </c>
      <c r="G13" s="28">
        <v>36.311</v>
      </c>
      <c r="H13" s="28">
        <v>34.938000000000002</v>
      </c>
      <c r="I13" s="28">
        <v>33.615000000000002</v>
      </c>
      <c r="J13" s="28">
        <v>32.360999999999997</v>
      </c>
      <c r="K13" s="28">
        <v>31.134</v>
      </c>
      <c r="L13">
        <v>29.968</v>
      </c>
      <c r="M13">
        <v>28.859000000000002</v>
      </c>
    </row>
    <row r="14" spans="1:13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37.674044136829657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42.515974618172699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95.276832335016849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0.18599349155663891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1.0931760601832587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1.0931760601832587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1.0931760601832587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1.0931760601832587</v>
      </c>
      <c r="E13" s="86" t="s">
        <v>201</v>
      </c>
    </row>
    <row r="14" spans="1:5" ht="15.75" customHeight="1" x14ac:dyDescent="0.25">
      <c r="A14" s="11" t="s">
        <v>189</v>
      </c>
      <c r="B14" s="85">
        <v>0.63100000000000001</v>
      </c>
      <c r="C14" s="85">
        <v>0.95</v>
      </c>
      <c r="D14" s="86">
        <v>13.533686518193287</v>
      </c>
      <c r="E14" s="86" t="s">
        <v>201</v>
      </c>
    </row>
    <row r="15" spans="1:5" ht="15.75" customHeight="1" x14ac:dyDescent="0.25">
      <c r="A15" s="11" t="s">
        <v>206</v>
      </c>
      <c r="B15" s="85">
        <v>0.63100000000000001</v>
      </c>
      <c r="C15" s="85">
        <v>0.95</v>
      </c>
      <c r="D15" s="86">
        <v>13.533686518193287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0.27292212746013211</v>
      </c>
      <c r="E17" s="86" t="s">
        <v>201</v>
      </c>
    </row>
    <row r="18" spans="1:5" ht="15.75" customHeight="1" x14ac:dyDescent="0.25">
      <c r="A18" s="53" t="s">
        <v>175</v>
      </c>
      <c r="B18" s="85">
        <v>0.217</v>
      </c>
      <c r="C18" s="85">
        <v>0.95</v>
      </c>
      <c r="D18" s="86">
        <v>2.2925227859121096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2.0581899120201665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23.091298552496728</v>
      </c>
      <c r="E22" s="86" t="s">
        <v>201</v>
      </c>
    </row>
    <row r="23" spans="1:5" ht="15.75" customHeight="1" x14ac:dyDescent="0.25">
      <c r="A23" s="53" t="s">
        <v>34</v>
      </c>
      <c r="B23" s="85">
        <v>0.84200000000000008</v>
      </c>
      <c r="C23" s="85">
        <v>0.95</v>
      </c>
      <c r="D23" s="86">
        <v>4.4572760576653501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19.533413866398007</v>
      </c>
      <c r="E24" s="86" t="s">
        <v>201</v>
      </c>
    </row>
    <row r="25" spans="1:5" ht="15.75" customHeight="1" x14ac:dyDescent="0.25">
      <c r="A25" s="53" t="s">
        <v>87</v>
      </c>
      <c r="B25" s="85">
        <v>0.33899999999999997</v>
      </c>
      <c r="C25" s="85">
        <v>0.95</v>
      </c>
      <c r="D25" s="86">
        <v>19.532620829425294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4.4988873185476752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4.2146487432513053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0.63196910990713684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67.189961183789833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171.69420195778483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171.69420195778483</v>
      </c>
      <c r="E31" s="86" t="s">
        <v>201</v>
      </c>
    </row>
    <row r="32" spans="1:5" ht="15.75" customHeight="1" x14ac:dyDescent="0.25">
      <c r="A32" s="53" t="s">
        <v>28</v>
      </c>
      <c r="B32" s="85">
        <v>0.66649999999999987</v>
      </c>
      <c r="C32" s="85">
        <v>0.95</v>
      </c>
      <c r="D32" s="86">
        <v>0.53432972574311388</v>
      </c>
      <c r="E32" s="86" t="s">
        <v>201</v>
      </c>
    </row>
    <row r="33" spans="1:6" ht="15.75" customHeight="1" x14ac:dyDescent="0.25">
      <c r="A33" s="53" t="s">
        <v>83</v>
      </c>
      <c r="B33" s="85">
        <v>0.623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0.47600000000000003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0.53100000000000003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1.8441212986153905</v>
      </c>
      <c r="E38" s="86" t="s">
        <v>201</v>
      </c>
    </row>
    <row r="39" spans="1:6" ht="15.75" customHeight="1" x14ac:dyDescent="0.25">
      <c r="A39" s="53" t="s">
        <v>60</v>
      </c>
      <c r="B39" s="85">
        <v>0.26899999999999996</v>
      </c>
      <c r="C39" s="85">
        <v>0.95</v>
      </c>
      <c r="D39" s="86">
        <v>0.55711385840896699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2020-06-17T05:10:11Z</dcterms:modified>
</cp:coreProperties>
</file>