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B3F6A900-CBF4-4CFA-A193-3BAA9BC15AD0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<sst xmlns="http://schemas.openxmlformats.org/spreadsheetml/2006/main" count="1107" uniqueCount="272">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</sst>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0.29120935999999997</v>
      </c>
      <c r="C3" s="26">
        <f>frac_mam_1_5months * 2.6</f>
        <v>0.29120935999999997</v>
      </c>
      <c r="D3" s="26">
        <f>frac_mam_6_11months * 2.6</f>
        <v>0.40704185600000004</v>
      </c>
      <c r="E3" s="26">
        <f>frac_mam_12_23months * 2.6</f>
        <v>0.32126491800000001</v>
      </c>
      <c r="F3" s="26">
        <f>frac_mam_24_59months * 2.6</f>
        <v>0.31042324473333333</v>
      </c>
    </row>
    <row r="4" spans="1:6" ht="15.75" customHeight="1" x14ac:dyDescent="0.25">
      <c r="A4" s="3" t="s">
        <v>66</v>
      </c>
      <c r="B4" s="26">
        <f>frac_sam_1month * 2.6</f>
        <v>0.26091127400000003</v>
      </c>
      <c r="C4" s="26">
        <f>frac_sam_1_5months * 2.6</f>
        <v>0.26091127400000003</v>
      </c>
      <c r="D4" s="26">
        <f>frac_sam_6_11months * 2.6</f>
        <v>0.34302434400000004</v>
      </c>
      <c r="E4" s="26">
        <f>frac_sam_12_23months * 2.6</f>
        <v>0.32258340400000002</v>
      </c>
      <c r="F4" s="26">
        <f>frac_sam_24_59months * 2.6</f>
        <v>0.30041493993333335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0.1957830501428843</v>
      </c>
      <c r="D7" s="93">
        <f>diarrhoea_1_5mo/26</f>
        <v>0.16504284314384615</v>
      </c>
      <c r="E7" s="93">
        <f>diarrhoea_6_11mo/26</f>
        <v>0.16504284314384615</v>
      </c>
      <c r="F7" s="93">
        <f>diarrhoea_12_23mo/26</f>
        <v>0.10271713784846113</v>
      </c>
      <c r="G7" s="93">
        <f>diarrhoea_24_59mo/26</f>
        <v>0.10271713784846113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0.1957830501428843</v>
      </c>
      <c r="D12" s="93">
        <f>diarrhoea_1_5mo/26</f>
        <v>0.16504284314384615</v>
      </c>
      <c r="E12" s="93">
        <f>diarrhoea_6_11mo/26</f>
        <v>0.16504284314384615</v>
      </c>
      <c r="F12" s="93">
        <f>diarrhoea_12_23mo/26</f>
        <v>0.10271713784846113</v>
      </c>
      <c r="G12" s="93">
        <f>diarrhoea_24_59mo/26</f>
        <v>0.10271713784846113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468360.92999999993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555052.99159884942</v>
      </c>
      <c r="I2" s="22">
        <f>G2-H2</f>
        <v>4453947.0084011508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474679.08799999999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562540.61978187109</v>
      </c>
      <c r="I3" s="22">
        <f t="shared" ref="I3:I15" si="3">G3-H3</f>
        <v>4494459.3802181287</v>
      </c>
    </row>
    <row r="4" spans="1:9" ht="15.75" customHeight="1" x14ac:dyDescent="0.25">
      <c r="A4" s="92">
        <f t="shared" si="2"/>
        <v>2022</v>
      </c>
      <c r="B4" s="74">
        <v>480844.47640000004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569847.20121638326</v>
      </c>
      <c r="I4" s="22">
        <f t="shared" si="3"/>
        <v>4537152.7987836171</v>
      </c>
    </row>
    <row r="5" spans="1:9" ht="15.75" customHeight="1" x14ac:dyDescent="0.25">
      <c r="A5" s="92">
        <f t="shared" si="2"/>
        <v>2023</v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>
        <f t="shared" si="2"/>
        <v>2024</v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>
        <f t="shared" si="2"/>
        <v>2025</v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>
        <f t="shared" si="2"/>
        <v>2026</v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>
        <f t="shared" si="2"/>
        <v>2027</v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>
        <f t="shared" si="2"/>
        <v>2028</v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>
        <f t="shared" si="2"/>
        <v>2029</v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>
        <f t="shared" si="2"/>
        <v>2030</v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0.78332453194097607</v>
      </c>
      <c r="E2" s="77">
        <v>0.68203699975786924</v>
      </c>
      <c r="F2" s="77">
        <v>0.49157844102601156</v>
      </c>
      <c r="G2" s="77">
        <v>0.45120132662589191</v>
      </c>
    </row>
    <row r="3" spans="1:15" ht="15.75" customHeight="1" x14ac:dyDescent="0.25">
      <c r="A3" s="5"/>
      <c r="B3" s="11" t="s">
        <v>118</v>
      </c>
      <c r="C3" s="77">
        <v>9.6916428059023813E-2</v>
      </c>
      <c r="D3" s="77">
        <v>9.6916428059023813E-2</v>
      </c>
      <c r="E3" s="77">
        <v>0.14522080024213074</v>
      </c>
      <c r="F3" s="77">
        <v>0.19287282897398841</v>
      </c>
      <c r="G3" s="77">
        <v>0.20600506004077468</v>
      </c>
    </row>
    <row r="4" spans="1:15" ht="15.75" customHeight="1" x14ac:dyDescent="0.25">
      <c r="A4" s="5"/>
      <c r="B4" s="11" t="s">
        <v>116</v>
      </c>
      <c r="C4" s="78">
        <v>4.8306167394957987E-2</v>
      </c>
      <c r="D4" s="78">
        <v>4.8306167394957987E-2</v>
      </c>
      <c r="E4" s="78">
        <v>8.7363871264367829E-2</v>
      </c>
      <c r="F4" s="78">
        <v>0.15726376834951458</v>
      </c>
      <c r="G4" s="78">
        <v>0.14860994797687863</v>
      </c>
    </row>
    <row r="5" spans="1:15" ht="15.75" customHeight="1" x14ac:dyDescent="0.25">
      <c r="A5" s="5"/>
      <c r="B5" s="11" t="s">
        <v>119</v>
      </c>
      <c r="C5" s="78">
        <v>7.1452872605042017E-2</v>
      </c>
      <c r="D5" s="78">
        <v>7.1452872605042017E-2</v>
      </c>
      <c r="E5" s="78">
        <v>8.5378328735632183E-2</v>
      </c>
      <c r="F5" s="78">
        <v>0.15828496165048545</v>
      </c>
      <c r="G5" s="78">
        <v>0.19418366535645476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0.58999693632958805</v>
      </c>
      <c r="D8" s="77">
        <v>0.58999693632958805</v>
      </c>
      <c r="E8" s="77">
        <v>0.48215009876543208</v>
      </c>
      <c r="F8" s="77">
        <v>0.52034605429677416</v>
      </c>
      <c r="G8" s="77">
        <v>0.53906559130861043</v>
      </c>
    </row>
    <row r="9" spans="1:15" ht="15.75" customHeight="1" x14ac:dyDescent="0.25">
      <c r="B9" s="7" t="s">
        <v>121</v>
      </c>
      <c r="C9" s="77">
        <v>0.19764897367041201</v>
      </c>
      <c r="D9" s="77">
        <v>0.19764897367041201</v>
      </c>
      <c r="E9" s="77">
        <v>0.22936290123456787</v>
      </c>
      <c r="F9" s="77">
        <v>0.23201997570322574</v>
      </c>
      <c r="G9" s="77">
        <v>0.22599664535805628</v>
      </c>
    </row>
    <row r="10" spans="1:15" ht="15.75" customHeight="1" x14ac:dyDescent="0.25">
      <c r="B10" s="7" t="s">
        <v>122</v>
      </c>
      <c r="C10" s="78">
        <v>0.11200359999999999</v>
      </c>
      <c r="D10" s="78">
        <v>0.11200359999999999</v>
      </c>
      <c r="E10" s="78">
        <v>0.15655456000000001</v>
      </c>
      <c r="F10" s="78">
        <v>0.12356343</v>
      </c>
      <c r="G10" s="78">
        <v>0.11939355566666666</v>
      </c>
    </row>
    <row r="11" spans="1:15" ht="15.75" customHeight="1" x14ac:dyDescent="0.25">
      <c r="B11" s="7" t="s">
        <v>123</v>
      </c>
      <c r="C11" s="78">
        <v>0.10035049000000001</v>
      </c>
      <c r="D11" s="78">
        <v>0.10035049000000001</v>
      </c>
      <c r="E11" s="78">
        <v>0.13193244000000001</v>
      </c>
      <c r="F11" s="78">
        <v>0.12407054000000001</v>
      </c>
      <c r="G11" s="78">
        <v>0.11554420766666666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0.38552906588800001</v>
      </c>
      <c r="M14" s="80">
        <v>0.276126780563</v>
      </c>
      <c r="N14" s="80">
        <v>0.30290691548299997</v>
      </c>
      <c r="O14" s="80">
        <v>0.39552333874450002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0.19109500817136851</v>
      </c>
      <c r="M15" s="77">
        <f t="shared" si="0"/>
        <v>0.13686762959488336</v>
      </c>
      <c r="N15" s="77">
        <f t="shared" si="0"/>
        <v>0.15014172629516806</v>
      </c>
      <c r="O15" s="77">
        <f t="shared" si="0"/>
        <v>0.19604886463036397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0.61299999999999999</v>
      </c>
      <c r="D2" s="78">
        <v>0.41100000000000003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0.221</v>
      </c>
      <c r="D3" s="78">
        <v>0.29799999999999999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7.4999999999999997E-2</v>
      </c>
      <c r="D4" s="78">
        <v>0.23</v>
      </c>
      <c r="E4" s="78">
        <v>0.90099999999999991</v>
      </c>
      <c r="F4" s="78">
        <v>0.61899999999999999</v>
      </c>
      <c r="G4" s="78">
        <v>0</v>
      </c>
    </row>
    <row r="5" spans="1:7" x14ac:dyDescent="0.25">
      <c r="B5" s="43" t="s">
        <v>169</v>
      </c>
      <c r="C5" s="77">
        <f>1-SUM(C2:C4)</f>
        <v>9.1000000000000081E-2</v>
      </c>
      <c r="D5" s="77">
        <f t="shared" ref="D5:G5" si="0">1-SUM(D2:D4)</f>
        <v>6.0999999999999943E-2</v>
      </c>
      <c r="E5" s="77">
        <f t="shared" si="0"/>
        <v>9.9000000000000088E-2</v>
      </c>
      <c r="F5" s="77">
        <f t="shared" si="0"/>
        <v>0.38100000000000001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0.31756000000000001</v>
      </c>
      <c r="D2" s="28">
        <v>0.31373000000000001</v>
      </c>
      <c r="E2" s="28">
        <v>0.31003000000000003</v>
      </c>
      <c r="F2" s="28">
        <v>0.30638000000000004</v>
      </c>
      <c r="G2" s="28">
        <v>0.30276999999999998</v>
      </c>
      <c r="H2" s="28">
        <v>0.29920999999999998</v>
      </c>
      <c r="I2" s="28">
        <v>0.29570000000000002</v>
      </c>
      <c r="J2" s="28">
        <v>0.29224</v>
      </c>
      <c r="K2" s="28">
        <v>0.28882999999999998</v>
      </c>
      <c r="L2">
        <v>0.28547</v>
      </c>
      <c r="M2">
        <v>0.28216000000000002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0.15894</v>
      </c>
      <c r="D4" s="28">
        <v>0.15547</v>
      </c>
      <c r="E4" s="28">
        <v>0.15214</v>
      </c>
      <c r="F4" s="28">
        <v>0.14888000000000001</v>
      </c>
      <c r="G4" s="28">
        <v>0.14569000000000001</v>
      </c>
      <c r="H4" s="28">
        <v>0.14257999999999998</v>
      </c>
      <c r="I4" s="28">
        <v>0.13952999999999999</v>
      </c>
      <c r="J4" s="28">
        <v>0.13657</v>
      </c>
      <c r="K4" s="28">
        <v>0.13367999999999999</v>
      </c>
      <c r="L4">
        <v>0.13086</v>
      </c>
      <c r="M4">
        <v>0.12811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0.38552906588800001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0.41100000000000003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0.61899999999999999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97.057000000000002</v>
      </c>
      <c r="D13" s="28">
        <v>94.575999999999993</v>
      </c>
      <c r="E13" s="28">
        <v>92.188000000000002</v>
      </c>
      <c r="F13" s="28">
        <v>89.832999999999998</v>
      </c>
      <c r="G13" s="28">
        <v>87.599000000000004</v>
      </c>
      <c r="H13" s="28">
        <v>85.421000000000006</v>
      </c>
      <c r="I13" s="28">
        <v>83.304000000000002</v>
      </c>
      <c r="J13" s="28">
        <v>81.405000000000001</v>
      </c>
      <c r="K13" s="28">
        <v>79.247</v>
      </c>
      <c r="L13">
        <v>77.388000000000005</v>
      </c>
      <c r="M13">
        <v>75.543999999999997</v>
      </c>
    </row>
    <row r="14" spans="1:13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33.111327336400471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47.324666225751166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23.744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2.8660164968156595E-2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1.1018008820719658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1.1018008820719658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1.1018008820719658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1.1018008820719658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14.983915556246243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14.983915556246243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0.18651362650506134</v>
      </c>
      <c r="E17" s="86" t="s">
        <v>201</v>
      </c>
    </row>
    <row r="18" spans="1:5" ht="15.75" customHeight="1" x14ac:dyDescent="0.25">
      <c r="A18" s="53" t="s">
        <v>175</v>
      </c>
      <c r="B18" s="85">
        <v>0.49399999999999999</v>
      </c>
      <c r="C18" s="85">
        <v>0.95</v>
      </c>
      <c r="D18" s="86">
        <v>0.66496463640733372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0.31107361314039889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25.501496741923479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4.8905827235809092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21.765226394387359</v>
      </c>
      <c r="E24" s="86" t="s">
        <v>201</v>
      </c>
    </row>
    <row r="25" spans="1:5" ht="15.75" customHeight="1" x14ac:dyDescent="0.25">
      <c r="A25" s="53" t="s">
        <v>87</v>
      </c>
      <c r="B25" s="85">
        <v>2.7000000000000003E-2</v>
      </c>
      <c r="C25" s="85">
        <v>0.95</v>
      </c>
      <c r="D25" s="86">
        <v>21.662322339336463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4.7546000860146664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3.5204010162741199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0.63141977299911911</v>
      </c>
      <c r="E28" s="86" t="s">
        <v>201</v>
      </c>
    </row>
    <row r="29" spans="1:5" ht="15.75" customHeight="1" x14ac:dyDescent="0.25">
      <c r="A29" s="53" t="s">
        <v>58</v>
      </c>
      <c r="B29" s="85">
        <v>0.49399999999999999</v>
      </c>
      <c r="C29" s="85">
        <v>0.95</v>
      </c>
      <c r="D29" s="86">
        <v>56.776245279132056</v>
      </c>
      <c r="E29" s="86" t="s">
        <v>201</v>
      </c>
    </row>
    <row r="30" spans="1:5" ht="15.75" customHeight="1" x14ac:dyDescent="0.25">
      <c r="A30" s="53" t="s">
        <v>67</v>
      </c>
      <c r="B30" s="85">
        <v>0.46100000000000002</v>
      </c>
      <c r="C30" s="85">
        <v>0.95</v>
      </c>
      <c r="D30" s="86">
        <v>207.70349983796959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207.70349983796959</v>
      </c>
      <c r="E31" s="86" t="s">
        <v>201</v>
      </c>
    </row>
    <row r="32" spans="1:5" ht="15.75" customHeight="1" x14ac:dyDescent="0.25">
      <c r="A32" s="53" t="s">
        <v>28</v>
      </c>
      <c r="B32" s="85">
        <v>0.67</v>
      </c>
      <c r="C32" s="85">
        <v>0.95</v>
      </c>
      <c r="D32" s="86">
        <v>0.33062969270167175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6.7000000000000004E-2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0.58700000000000008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1.8000000000000002E-2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1.9840418165409426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0.35605459401439127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2020-06-17T05:10:27Z</dcterms:modified>
</cp:coreProperties>
</file>