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16AFA08-FE66-4F76-880C-B285D45AAA7C}" xr6:coauthVersionLast="45" xr6:coauthVersionMax="45" xr10:uidLastSave="{00000000-0000-0000-0000-000000000000}"/>
  <bookViews>
    <workbookView xWindow="10470" yWindow="-16320" windowWidth="29040" windowHeight="15840" tabRatio="961" firstSheet="3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<sst xmlns="http://schemas.openxmlformats.org/spreadsheetml/2006/main" count="1107" uniqueCount="272">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</sst>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2.1899999999999999E-2</v>
      </c>
      <c r="D45" s="17"/>
    </row>
    <row r="46" spans="1:5" ht="15.75" customHeight="1" x14ac:dyDescent="0.25">
      <c r="B46" s="16" t="s">
        <v>11</v>
      </c>
      <c r="C46" s="67">
        <v>7.6499999999999999E-2</v>
      </c>
      <c r="D46" s="17"/>
    </row>
    <row r="47" spans="1:5" ht="15.75" customHeight="1" x14ac:dyDescent="0.25">
      <c r="B47" s="16" t="s">
        <v>12</v>
      </c>
      <c r="C47" s="67">
        <v>0.11289999999999999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0.24097303880000001</v>
      </c>
      <c r="C3" s="26">
        <f>frac_mam_1_5months * 2.6</f>
        <v>0.24097303880000001</v>
      </c>
      <c r="D3" s="26">
        <f>frac_mam_6_11months * 2.6</f>
        <v>0.11995771008</v>
      </c>
      <c r="E3" s="26">
        <f>frac_mam_12_23months * 2.6</f>
        <v>5.4764024639999999E-2</v>
      </c>
      <c r="F3" s="26">
        <f>frac_mam_24_59months * 2.6</f>
        <v>5.3022941919999997E-2</v>
      </c>
    </row>
    <row r="4" spans="1:6" ht="15.75" customHeight="1" x14ac:dyDescent="0.25">
      <c r="A4" s="3" t="s">
        <v>66</v>
      </c>
      <c r="B4" s="26">
        <f>frac_sam_1month * 2.6</f>
        <v>0.13763916919999999</v>
      </c>
      <c r="C4" s="26">
        <f>frac_sam_1_5months * 2.6</f>
        <v>0.13763916919999999</v>
      </c>
      <c r="D4" s="26">
        <f>frac_sam_6_11months * 2.6</f>
        <v>2.511488772E-2</v>
      </c>
      <c r="E4" s="26">
        <f>frac_sam_12_23months * 2.6</f>
        <v>8.2351115600000011E-3</v>
      </c>
      <c r="F4" s="26">
        <f>frac_sam_24_59months * 2.6</f>
        <v>1.9093263280000002E-2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5.70088680885577E-2</v>
      </c>
      <c r="D7" s="93">
        <f>diarrhoea_1_5mo/26</f>
        <v>3.8288413515576922E-2</v>
      </c>
      <c r="E7" s="93">
        <f>diarrhoea_6_11mo/26</f>
        <v>3.8288413515576922E-2</v>
      </c>
      <c r="F7" s="93">
        <f>diarrhoea_12_23mo/26</f>
        <v>1.9699597124730732E-2</v>
      </c>
      <c r="G7" s="93">
        <f>diarrhoea_24_59mo/26</f>
        <v>1.9699597124730732E-2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5.70088680885577E-2</v>
      </c>
      <c r="D12" s="93">
        <f>diarrhoea_1_5mo/26</f>
        <v>3.8288413515576922E-2</v>
      </c>
      <c r="E12" s="93">
        <f>diarrhoea_6_11mo/26</f>
        <v>3.8288413515576922E-2</v>
      </c>
      <c r="F12" s="93">
        <f>diarrhoea_12_23mo/26</f>
        <v>1.9699597124730732E-2</v>
      </c>
      <c r="G12" s="93">
        <f>diarrhoea_24_59mo/26</f>
        <v>1.9699597124730732E-2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abSelected="1"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5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5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5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5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5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5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5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5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5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5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5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5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5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5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5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5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5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5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5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5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5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5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5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5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5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5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5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5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5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5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5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5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5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5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5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5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5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5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5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5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5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5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5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5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5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134630.01300000001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157423.33812747747</v>
      </c>
      <c r="I2" s="22">
        <f>G2-H2</f>
        <v>4848576.6618725229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132902.83560000002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155403.74364191256</v>
      </c>
      <c r="I3" s="22">
        <f t="shared" ref="I3:I15" si="3">G3-H3</f>
        <v>5015596.2563580871</v>
      </c>
    </row>
    <row r="4" spans="1:9" ht="15.75" customHeight="1" x14ac:dyDescent="0.25">
      <c r="A4" s="92">
        <f t="shared" si="2"/>
        <v>2022</v>
      </c>
      <c r="B4" s="74">
        <v>131009.72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153190.11704727492</v>
      </c>
      <c r="I4" s="22">
        <f t="shared" si="3"/>
        <v>5187809.8829527255</v>
      </c>
    </row>
    <row r="5" spans="1:9" ht="15.75" customHeight="1" x14ac:dyDescent="0.25">
      <c r="A5" s="92">
        <f t="shared" si="2"/>
        <v>2023</v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>
        <f t="shared" si="2"/>
        <v>2024</v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>
        <f t="shared" si="2"/>
        <v>2025</v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>
        <f t="shared" si="2"/>
        <v>2026</v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>
        <f t="shared" si="2"/>
        <v>2027</v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>
        <f t="shared" si="2"/>
        <v>2028</v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>
        <f t="shared" si="2"/>
        <v>2029</v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>
        <f t="shared" si="2"/>
        <v>2030</v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0.77396779174132135</v>
      </c>
      <c r="E2" s="77">
        <v>0.81235043635212778</v>
      </c>
      <c r="F2" s="77">
        <v>0.65831324924030998</v>
      </c>
      <c r="G2" s="77">
        <v>0.61584238888375675</v>
      </c>
    </row>
    <row r="3" spans="1:15" ht="15.75" customHeight="1" x14ac:dyDescent="0.25">
      <c r="A3" s="5"/>
      <c r="B3" s="11" t="s">
        <v>118</v>
      </c>
      <c r="C3" s="77">
        <v>0.1295004932586786</v>
      </c>
      <c r="D3" s="77">
        <v>0.1295004932586786</v>
      </c>
      <c r="E3" s="77">
        <v>0.12689853064787235</v>
      </c>
      <c r="F3" s="77">
        <v>0.24787099475968993</v>
      </c>
      <c r="G3" s="77">
        <v>0.2499360344495766</v>
      </c>
    </row>
    <row r="4" spans="1:15" ht="15.75" customHeight="1" x14ac:dyDescent="0.25">
      <c r="A4" s="5"/>
      <c r="B4" s="11" t="s">
        <v>116</v>
      </c>
      <c r="C4" s="78">
        <v>6.4955920373831771E-2</v>
      </c>
      <c r="D4" s="78">
        <v>6.4955920373831771E-2</v>
      </c>
      <c r="E4" s="78">
        <v>3.7463137016666669E-2</v>
      </c>
      <c r="F4" s="78">
        <v>7.3505128412371126E-2</v>
      </c>
      <c r="G4" s="78">
        <v>0.10596440263157896</v>
      </c>
    </row>
    <row r="5" spans="1:15" ht="15.75" customHeight="1" x14ac:dyDescent="0.25">
      <c r="A5" s="5"/>
      <c r="B5" s="11" t="s">
        <v>119</v>
      </c>
      <c r="C5" s="78">
        <v>3.1575794626168219E-2</v>
      </c>
      <c r="D5" s="78">
        <v>3.1575794626168219E-2</v>
      </c>
      <c r="E5" s="78">
        <v>2.3287895983333331E-2</v>
      </c>
      <c r="F5" s="78">
        <v>2.0310627587628863E-2</v>
      </c>
      <c r="G5" s="78">
        <v>2.825717403508772E-2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0.69867044345562124</v>
      </c>
      <c r="D8" s="77">
        <v>0.69867044345562124</v>
      </c>
      <c r="E8" s="77">
        <v>0.81448807888178909</v>
      </c>
      <c r="F8" s="77">
        <v>0.86568274050769234</v>
      </c>
      <c r="G8" s="77">
        <v>0.86645203517864477</v>
      </c>
    </row>
    <row r="9" spans="1:15" ht="15.75" customHeight="1" x14ac:dyDescent="0.25">
      <c r="B9" s="7" t="s">
        <v>121</v>
      </c>
      <c r="C9" s="77">
        <v>0.15570947654437867</v>
      </c>
      <c r="D9" s="77">
        <v>0.15570947654437867</v>
      </c>
      <c r="E9" s="77">
        <v>0.12971476811821087</v>
      </c>
      <c r="F9" s="77">
        <v>0.11008682249230771</v>
      </c>
      <c r="G9" s="77">
        <v>0.10581096282135523</v>
      </c>
    </row>
    <row r="10" spans="1:15" ht="15.75" customHeight="1" x14ac:dyDescent="0.25">
      <c r="B10" s="7" t="s">
        <v>122</v>
      </c>
      <c r="C10" s="78">
        <v>9.2681938000000005E-2</v>
      </c>
      <c r="D10" s="78">
        <v>9.2681938000000005E-2</v>
      </c>
      <c r="E10" s="78">
        <v>4.6137580800000001E-2</v>
      </c>
      <c r="F10" s="78">
        <v>2.10630864E-2</v>
      </c>
      <c r="G10" s="78">
        <v>2.0393439199999999E-2</v>
      </c>
    </row>
    <row r="11" spans="1:15" ht="15.75" customHeight="1" x14ac:dyDescent="0.25">
      <c r="B11" s="7" t="s">
        <v>123</v>
      </c>
      <c r="C11" s="78">
        <v>5.2938142000000001E-2</v>
      </c>
      <c r="D11" s="78">
        <v>5.2938142000000001E-2</v>
      </c>
      <c r="E11" s="78">
        <v>9.6595721999999992E-3</v>
      </c>
      <c r="F11" s="78">
        <v>3.1673506E-3</v>
      </c>
      <c r="G11" s="78">
        <v>7.3435627999999999E-3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0.33068921775898524</v>
      </c>
      <c r="J14" s="80">
        <v>0.41951797040169142</v>
      </c>
      <c r="K14" s="80">
        <v>0.4617336152219873</v>
      </c>
      <c r="L14" s="80">
        <v>0.34563868036399997</v>
      </c>
      <c r="M14" s="80">
        <v>0.25940033439350002</v>
      </c>
      <c r="N14" s="80">
        <v>0.2203984213155</v>
      </c>
      <c r="O14" s="80">
        <v>0.25487351987499995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0.17063609615128142</v>
      </c>
      <c r="J15" s="77">
        <f t="shared" si="0"/>
        <v>0.21647185602170543</v>
      </c>
      <c r="K15" s="77">
        <f t="shared" si="0"/>
        <v>0.23825518744527321</v>
      </c>
      <c r="L15" s="77">
        <f t="shared" si="0"/>
        <v>0.17835003964108231</v>
      </c>
      <c r="M15" s="77">
        <f t="shared" si="0"/>
        <v>0.13385093321519745</v>
      </c>
      <c r="N15" s="77">
        <f t="shared" si="0"/>
        <v>0.11372589183900125</v>
      </c>
      <c r="O15" s="77">
        <f t="shared" si="0"/>
        <v>0.1315150906296047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0.121</v>
      </c>
      <c r="D2" s="78">
        <v>0.121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0.254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0.19899999999999998</v>
      </c>
      <c r="D4" s="78">
        <v>0.19899999999999998</v>
      </c>
      <c r="E4" s="78">
        <v>0.32</v>
      </c>
      <c r="F4" s="78">
        <v>0.75150000000000006</v>
      </c>
      <c r="G4" s="78">
        <v>0</v>
      </c>
    </row>
    <row r="5" spans="1:7" x14ac:dyDescent="0.25">
      <c r="B5" s="43" t="s">
        <v>169</v>
      </c>
      <c r="C5" s="77">
        <f>1-SUM(C2:C4)</f>
        <v>0.56600000000000006</v>
      </c>
      <c r="D5" s="77">
        <f t="shared" ref="D5:G5" si="0">1-SUM(D2:D4)</f>
        <v>0.42600000000000005</v>
      </c>
      <c r="E5" s="77">
        <f t="shared" si="0"/>
        <v>0.67999999999999994</v>
      </c>
      <c r="F5" s="77">
        <f t="shared" si="0"/>
        <v>0.24849999999999994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/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0.10782</v>
      </c>
      <c r="D2" s="28">
        <v>0.10310999999999999</v>
      </c>
      <c r="E2" s="28">
        <v>9.8580000000000001E-2</v>
      </c>
      <c r="F2" s="28">
        <v>9.4220000000000012E-2</v>
      </c>
      <c r="G2" s="28">
        <v>9.0050000000000005E-2</v>
      </c>
      <c r="H2" s="28">
        <v>8.6050000000000001E-2</v>
      </c>
      <c r="I2" s="28">
        <v>8.2240000000000008E-2</v>
      </c>
      <c r="J2" s="28">
        <v>7.8609999999999999E-2</v>
      </c>
      <c r="K2" s="28">
        <v>7.5170000000000001E-2</v>
      </c>
      <c r="L2">
        <v>7.1889999999999996E-2</v>
      </c>
      <c r="M2">
        <v>6.8750000000000006E-2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2.3869999999999999E-2</v>
      </c>
      <c r="D4" s="28">
        <v>2.2370000000000001E-2</v>
      </c>
      <c r="E4" s="28">
        <v>2.1010000000000001E-2</v>
      </c>
      <c r="F4" s="28">
        <v>1.9730000000000001E-2</v>
      </c>
      <c r="G4" s="28">
        <v>1.857E-2</v>
      </c>
      <c r="H4" s="28">
        <v>1.7479999999999999E-2</v>
      </c>
      <c r="I4" s="28">
        <v>1.6500000000000001E-2</v>
      </c>
      <c r="J4" s="28">
        <v>1.5609999999999999E-2</v>
      </c>
      <c r="K4" s="28">
        <v>1.478E-2</v>
      </c>
      <c r="L4">
        <v>1.3979999999999999E-2</v>
      </c>
      <c r="M4">
        <v>1.3220000000000001E-2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28">
        <v>26.306999999999999</v>
      </c>
      <c r="D13" s="28">
        <v>25.489000000000001</v>
      </c>
      <c r="E13" s="28">
        <v>24.69</v>
      </c>
      <c r="F13" s="28">
        <v>23.946999999999999</v>
      </c>
      <c r="G13" s="28">
        <v>23.227</v>
      </c>
      <c r="H13" s="28">
        <v>22.544</v>
      </c>
      <c r="I13" s="28">
        <v>20.395</v>
      </c>
      <c r="J13" s="28">
        <v>19.643999999999998</v>
      </c>
      <c r="K13" s="28">
        <v>18.969000000000001</v>
      </c>
      <c r="L13">
        <v>18.36</v>
      </c>
      <c r="M13">
        <v>17.795999999999999</v>
      </c>
    </row>
    <row r="14" spans="1:13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72.351141899226846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40.201134503803019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638.93341427961911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2.8443618658997272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1.8006002182849086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1.8006002182849086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1.8006002182849086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1.8006002182849086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13.333433947598925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13.333433947598925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1.0401997474942741</v>
      </c>
      <c r="E17" s="86" t="s">
        <v>201</v>
      </c>
    </row>
    <row r="18" spans="1:5" ht="15.75" customHeight="1" x14ac:dyDescent="0.25">
      <c r="A18" s="53" t="s">
        <v>175</v>
      </c>
      <c r="B18" s="85">
        <v>0.85</v>
      </c>
      <c r="C18" s="85">
        <v>0.95</v>
      </c>
      <c r="D18" s="86">
        <v>14.662125269032353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29.955109260431914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23.177689212558338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4.4801217271030671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18.890308562291306</v>
      </c>
      <c r="E24" s="86" t="s">
        <v>201</v>
      </c>
    </row>
    <row r="25" spans="1:5" ht="15.75" customHeight="1" x14ac:dyDescent="0.25">
      <c r="A25" s="53" t="s">
        <v>87</v>
      </c>
      <c r="B25" s="85">
        <v>0.71299999999999997</v>
      </c>
      <c r="C25" s="85">
        <v>0.95</v>
      </c>
      <c r="D25" s="86">
        <v>18.895924689763007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5.9418058368802473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9.4909999508137233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1.0778501105796994</v>
      </c>
      <c r="E28" s="86" t="s">
        <v>201</v>
      </c>
    </row>
    <row r="29" spans="1:5" ht="15.75" customHeight="1" x14ac:dyDescent="0.25">
      <c r="A29" s="53" t="s">
        <v>58</v>
      </c>
      <c r="B29" s="85">
        <v>0.85</v>
      </c>
      <c r="C29" s="85">
        <v>0.95</v>
      </c>
      <c r="D29" s="86">
        <v>146.33522929722611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297.818913992452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297.818913992452</v>
      </c>
      <c r="E31" s="86" t="s">
        <v>201</v>
      </c>
    </row>
    <row r="32" spans="1:5" ht="15.75" customHeight="1" x14ac:dyDescent="0.25">
      <c r="A32" s="53" t="s">
        <v>28</v>
      </c>
      <c r="B32" s="85">
        <v>0.54249999999999998</v>
      </c>
      <c r="C32" s="85">
        <v>0.95</v>
      </c>
      <c r="D32" s="86">
        <v>2.266507375873271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0.627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0.53600000000000003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0.105</v>
      </c>
      <c r="C38" s="85">
        <v>0.95</v>
      </c>
      <c r="D38" s="86">
        <v>2.2015678670871357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2.2876295819877108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2020-06-17T05:01:39Z</dcterms:modified>
</cp:coreProperties>
</file>