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7065C18-F39A-4A58-BC00-297D7A2DB3AE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" i="2" l="1"/>
  <c r="A16" i="2"/>
  <c r="A24" i="2"/>
  <c r="A32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36" i="2"/>
  <c r="A12" i="2"/>
  <c r="A20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<sst xmlns="http://schemas.openxmlformats.org/spreadsheetml/2006/main" count="2092" uniqueCount="341">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</sst>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139065.908203125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0.86947998046874997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0.69599999999999995</v>
      </c>
    </row>
    <row r="13" spans="1:3" ht="15" customHeight="1" x14ac:dyDescent="0.25">
      <c r="B13" s="5" t="s">
        <v>13</v>
      </c>
      <c r="C13" s="45">
        <v>0.871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7.4200000000000002E-2</v>
      </c>
    </row>
    <row r="24" spans="1:3" ht="15" customHeight="1" x14ac:dyDescent="0.25">
      <c r="B24" s="15" t="s">
        <v>22</v>
      </c>
      <c r="C24" s="45">
        <v>0.63170000000000004</v>
      </c>
    </row>
    <row r="25" spans="1:3" ht="15" customHeight="1" x14ac:dyDescent="0.25">
      <c r="B25" s="15" t="s">
        <v>23</v>
      </c>
      <c r="C25" s="45">
        <v>0.28189999999999998</v>
      </c>
    </row>
    <row r="26" spans="1:3" ht="15" customHeight="1" x14ac:dyDescent="0.25">
      <c r="B26" s="15" t="s">
        <v>24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0.33902696599877202</v>
      </c>
    </row>
    <row r="30" spans="1:3" ht="14.25" customHeight="1" x14ac:dyDescent="0.25">
      <c r="B30" s="25" t="s">
        <v>27</v>
      </c>
      <c r="C30" s="99">
        <v>4.0590680603457503E-2</v>
      </c>
    </row>
    <row r="31" spans="1:3" ht="14.25" customHeight="1" x14ac:dyDescent="0.25">
      <c r="B31" s="25" t="s">
        <v>28</v>
      </c>
      <c r="C31" s="99">
        <v>5.7511069592953899E-2</v>
      </c>
    </row>
    <row r="32" spans="1:3" ht="14.25" customHeight="1" x14ac:dyDescent="0.25">
      <c r="B32" s="25" t="s">
        <v>29</v>
      </c>
      <c r="C32" s="99">
        <v>0.56287128380481699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7.52080674922541</v>
      </c>
    </row>
    <row r="38" spans="1:5" ht="15" customHeight="1" x14ac:dyDescent="0.25">
      <c r="B38" s="11" t="s">
        <v>34</v>
      </c>
      <c r="C38" s="43">
        <v>8.6142789466059604</v>
      </c>
      <c r="D38" s="12"/>
      <c r="E38" s="13"/>
    </row>
    <row r="39" spans="1:5" ht="15" customHeight="1" x14ac:dyDescent="0.25">
      <c r="B39" s="11" t="s">
        <v>35</v>
      </c>
      <c r="C39" s="43">
        <v>9.6824065774828707</v>
      </c>
      <c r="D39" s="12"/>
      <c r="E39" s="12"/>
    </row>
    <row r="40" spans="1:5" ht="15" customHeight="1" x14ac:dyDescent="0.25">
      <c r="B40" s="11" t="s">
        <v>36</v>
      </c>
      <c r="C40" s="100">
        <v>0.15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4.0832179110000002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5.8384000000000014E-3</v>
      </c>
      <c r="D45" s="12"/>
    </row>
    <row r="46" spans="1:5" ht="15.75" customHeight="1" x14ac:dyDescent="0.25">
      <c r="B46" s="11" t="s">
        <v>41</v>
      </c>
      <c r="C46" s="45">
        <v>6.3500500000000001E-2</v>
      </c>
      <c r="D46" s="12"/>
    </row>
    <row r="47" spans="1:5" ht="15.75" customHeight="1" x14ac:dyDescent="0.25">
      <c r="B47" s="11" t="s">
        <v>42</v>
      </c>
      <c r="C47" s="45">
        <v>3.3032800000000001E-2</v>
      </c>
      <c r="D47" s="12"/>
      <c r="E47" s="13"/>
    </row>
    <row r="48" spans="1:5" ht="15" customHeight="1" x14ac:dyDescent="0.25">
      <c r="B48" s="11" t="s">
        <v>43</v>
      </c>
      <c r="C48" s="46">
        <v>0.89762829999999993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0.68814900000000001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4.5878300999999899E-2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0.563176883151842</v>
      </c>
      <c r="C2" s="98">
        <v>0.95</v>
      </c>
      <c r="D2" s="56">
        <v>57.907989789407353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39.877408618072153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412.49823904286558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4.2611566933851979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13.009708061868061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13.009708061868061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13.009708061868061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13.009708061868061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13.009708061868061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13.009708061868061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0.65118240139994799</v>
      </c>
      <c r="C16" s="98">
        <v>0.95</v>
      </c>
      <c r="D16" s="56">
        <v>0.71647386176341188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9.5101355775698799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9.5101355775698799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0.13477720000000001</v>
      </c>
      <c r="C21" s="98">
        <v>0.95</v>
      </c>
      <c r="D21" s="56">
        <v>45.01292027832001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22.4493059696639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1.6E-2</v>
      </c>
      <c r="C23" s="98">
        <v>0.95</v>
      </c>
      <c r="D23" s="56">
        <v>4.2777930485212776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0.89821987703428408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0.57793398268443996</v>
      </c>
      <c r="C27" s="98">
        <v>0.95</v>
      </c>
      <c r="D27" s="56">
        <v>18.576955013531052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0.34516190000000002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113.3709035636476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0.59909969887929115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0.34266350000000001</v>
      </c>
      <c r="C32" s="98">
        <v>0.95</v>
      </c>
      <c r="D32" s="56">
        <v>1.53812413297883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0.97718368382144705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0.14918780000000001</v>
      </c>
      <c r="C38" s="98">
        <v>0.95</v>
      </c>
      <c r="D38" s="56">
        <v>2.7579992310105732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0.52498509999999998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5">
      <c r="A4" s="3" t="s">
        <v>205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1.7000000000000001E-2</v>
      </c>
      <c r="E2" s="60">
        <f>food_insecure</f>
        <v>1.7000000000000001E-2</v>
      </c>
      <c r="F2" s="60">
        <f>food_insecure</f>
        <v>1.7000000000000001E-2</v>
      </c>
      <c r="G2" s="60">
        <f>food_insecure</f>
        <v>1.7000000000000001E-2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1.7000000000000001E-2</v>
      </c>
      <c r="F5" s="60">
        <f>food_insecure</f>
        <v>1.7000000000000001E-2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1.7000000000000001E-2</v>
      </c>
      <c r="F8" s="60">
        <f>food_insecure</f>
        <v>1.7000000000000001E-2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1.7000000000000001E-2</v>
      </c>
      <c r="F9" s="60">
        <f>food_insecure</f>
        <v>1.7000000000000001E-2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0.69599999999999995</v>
      </c>
      <c r="E10" s="60">
        <f>IF(ISBLANK(comm_deliv), frac_children_health_facility,1)</f>
        <v>0.69599999999999995</v>
      </c>
      <c r="F10" s="60">
        <f>IF(ISBLANK(comm_deliv), frac_children_health_facility,1)</f>
        <v>0.69599999999999995</v>
      </c>
      <c r="G10" s="60">
        <f>IF(ISBLANK(comm_deliv), frac_children_health_facility,1)</f>
        <v>0.69599999999999995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1.7000000000000001E-2</v>
      </c>
      <c r="I15" s="60">
        <f>food_insecure</f>
        <v>1.7000000000000001E-2</v>
      </c>
      <c r="J15" s="60">
        <f>food_insecure</f>
        <v>1.7000000000000001E-2</v>
      </c>
      <c r="K15" s="60">
        <f>food_insecure</f>
        <v>1.7000000000000001E-2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0.871</v>
      </c>
      <c r="M24" s="60">
        <f>famplan_unmet_need</f>
        <v>0.871</v>
      </c>
      <c r="N24" s="60">
        <f>famplan_unmet_need</f>
        <v>0.871</v>
      </c>
      <c r="O24" s="60">
        <f>famplan_unmet_need</f>
        <v>0.871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6.4420766040039074E-2</v>
      </c>
      <c r="M25" s="60">
        <f>(1-food_insecure)*(0.49)+food_insecure*(0.7)</f>
        <v>0.49357000000000001</v>
      </c>
      <c r="N25" s="60">
        <f>(1-food_insecure)*(0.49)+food_insecure*(0.7)</f>
        <v>0.49357000000000001</v>
      </c>
      <c r="O25" s="60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2.760889973144532E-2</v>
      </c>
      <c r="M26" s="60">
        <f>(1-food_insecure)*(0.21)+food_insecure*(0.3)</f>
        <v>0.21153</v>
      </c>
      <c r="N26" s="60">
        <f>(1-food_insecure)*(0.21)+food_insecure*(0.3)</f>
        <v>0.21153</v>
      </c>
      <c r="O26" s="60">
        <f>(1-food_insecure)*(0.21)+food_insecure*(0.3)</f>
        <v>0.21153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3.849035375976563E-2</v>
      </c>
      <c r="M27" s="60">
        <f>(1-food_insecure)*(0.3)</f>
        <v>0.2949</v>
      </c>
      <c r="N27" s="60">
        <f>(1-food_insecure)*(0.3)</f>
        <v>0.2949</v>
      </c>
      <c r="O27" s="60">
        <f>(1-food_insecure)*(0.3)</f>
        <v>0.2949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0.86947998046874997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33053.83</v>
      </c>
      <c r="C2" s="49">
        <v>85000</v>
      </c>
      <c r="D2" s="49">
        <v>213000</v>
      </c>
      <c r="E2" s="49">
        <v>182000</v>
      </c>
      <c r="F2" s="49">
        <v>190000</v>
      </c>
      <c r="G2" s="17">
        <f t="shared" ref="G2:G11" si="0">C2+D2+E2+F2</f>
        <v>670000</v>
      </c>
      <c r="H2" s="17">
        <f t="shared" ref="H2:H11" si="1">(B2 + stillbirth*B2/(1000-stillbirth))/(1-abortion)</f>
        <v>37715.169711025919</v>
      </c>
      <c r="I2" s="17">
        <f t="shared" ref="I2:I11" si="2">G2-H2</f>
        <v>632284.8302889741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5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5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5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5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5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5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5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5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3.8595721637654568E-2</v>
      </c>
    </row>
    <row r="5" spans="1:8" ht="15.75" customHeight="1" x14ac:dyDescent="0.25">
      <c r="B5" s="19" t="s">
        <v>70</v>
      </c>
      <c r="C5" s="101">
        <v>6.5131702349881748E-2</v>
      </c>
    </row>
    <row r="6" spans="1:8" ht="15.75" customHeight="1" x14ac:dyDescent="0.25">
      <c r="B6" s="19" t="s">
        <v>71</v>
      </c>
      <c r="C6" s="101">
        <v>0.1224740082783093</v>
      </c>
    </row>
    <row r="7" spans="1:8" ht="15.75" customHeight="1" x14ac:dyDescent="0.25">
      <c r="B7" s="19" t="s">
        <v>72</v>
      </c>
      <c r="C7" s="101">
        <v>0.4088223917741689</v>
      </c>
    </row>
    <row r="8" spans="1:8" ht="15.75" customHeight="1" x14ac:dyDescent="0.25">
      <c r="B8" s="19" t="s">
        <v>73</v>
      </c>
      <c r="C8" s="101">
        <v>1.152465474399848E-2</v>
      </c>
    </row>
    <row r="9" spans="1:8" ht="15.75" customHeight="1" x14ac:dyDescent="0.25">
      <c r="B9" s="19" t="s">
        <v>74</v>
      </c>
      <c r="C9" s="101">
        <v>0.26503148345718658</v>
      </c>
    </row>
    <row r="10" spans="1:8" ht="15.75" customHeight="1" x14ac:dyDescent="0.25">
      <c r="B10" s="19" t="s">
        <v>75</v>
      </c>
      <c r="C10" s="101">
        <v>8.8420037758800432E-2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1.81350573103383E-2</v>
      </c>
      <c r="D14" s="55">
        <v>1.81350573103383E-2</v>
      </c>
      <c r="E14" s="55">
        <v>1.81350573103383E-2</v>
      </c>
      <c r="F14" s="55">
        <v>1.81350573103383E-2</v>
      </c>
    </row>
    <row r="15" spans="1:8" ht="15.75" customHeight="1" x14ac:dyDescent="0.25">
      <c r="B15" s="19" t="s">
        <v>82</v>
      </c>
      <c r="C15" s="101">
        <v>0.1412940038353156</v>
      </c>
      <c r="D15" s="101">
        <v>0.1412940038353156</v>
      </c>
      <c r="E15" s="101">
        <v>0.1412940038353156</v>
      </c>
      <c r="F15" s="101">
        <v>0.1412940038353156</v>
      </c>
    </row>
    <row r="16" spans="1:8" ht="15.75" customHeight="1" x14ac:dyDescent="0.25">
      <c r="B16" s="19" t="s">
        <v>83</v>
      </c>
      <c r="C16" s="101">
        <v>3.1332447503998953E-2</v>
      </c>
      <c r="D16" s="101">
        <v>3.1332447503998953E-2</v>
      </c>
      <c r="E16" s="101">
        <v>3.1332447503998953E-2</v>
      </c>
      <c r="F16" s="101">
        <v>3.1332447503998953E-2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1.0583306283851559E-2</v>
      </c>
      <c r="D19" s="101">
        <v>1.0583306283851559E-2</v>
      </c>
      <c r="E19" s="101">
        <v>1.0583306283851559E-2</v>
      </c>
      <c r="F19" s="101">
        <v>1.0583306283851559E-2</v>
      </c>
    </row>
    <row r="20" spans="1:8" ht="15.75" customHeight="1" x14ac:dyDescent="0.25">
      <c r="B20" s="19" t="s">
        <v>87</v>
      </c>
      <c r="C20" s="101">
        <v>2.4321090874857669E-2</v>
      </c>
      <c r="D20" s="101">
        <v>2.4321090874857669E-2</v>
      </c>
      <c r="E20" s="101">
        <v>2.4321090874857669E-2</v>
      </c>
      <c r="F20" s="101">
        <v>2.4321090874857669E-2</v>
      </c>
    </row>
    <row r="21" spans="1:8" ht="15.75" customHeight="1" x14ac:dyDescent="0.25">
      <c r="B21" s="19" t="s">
        <v>88</v>
      </c>
      <c r="C21" s="101">
        <v>0.19422898127312571</v>
      </c>
      <c r="D21" s="101">
        <v>0.19422898127312571</v>
      </c>
      <c r="E21" s="101">
        <v>0.19422898127312571</v>
      </c>
      <c r="F21" s="101">
        <v>0.19422898127312571</v>
      </c>
    </row>
    <row r="22" spans="1:8" ht="15.75" customHeight="1" x14ac:dyDescent="0.25">
      <c r="B22" s="19" t="s">
        <v>89</v>
      </c>
      <c r="C22" s="101">
        <v>0.58010511291851208</v>
      </c>
      <c r="D22" s="101">
        <v>0.58010511291851208</v>
      </c>
      <c r="E22" s="101">
        <v>0.58010511291851208</v>
      </c>
      <c r="F22" s="101">
        <v>0.58010511291851208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5.4875438999999977E-2</v>
      </c>
    </row>
    <row r="27" spans="1:8" ht="15.75" customHeight="1" x14ac:dyDescent="0.25">
      <c r="B27" s="19" t="s">
        <v>92</v>
      </c>
      <c r="C27" s="101">
        <v>6.1112532999999997E-2</v>
      </c>
    </row>
    <row r="28" spans="1:8" ht="15.75" customHeight="1" x14ac:dyDescent="0.25">
      <c r="B28" s="19" t="s">
        <v>93</v>
      </c>
      <c r="C28" s="101">
        <v>0.12187780400000001</v>
      </c>
    </row>
    <row r="29" spans="1:8" ht="15.75" customHeight="1" x14ac:dyDescent="0.25">
      <c r="B29" s="19" t="s">
        <v>94</v>
      </c>
      <c r="C29" s="101">
        <v>0.13517542399999999</v>
      </c>
    </row>
    <row r="30" spans="1:8" ht="15.75" customHeight="1" x14ac:dyDescent="0.25">
      <c r="B30" s="19" t="s">
        <v>95</v>
      </c>
      <c r="C30" s="101">
        <v>8.1544961999999999E-2</v>
      </c>
    </row>
    <row r="31" spans="1:8" ht="15.75" customHeight="1" x14ac:dyDescent="0.25">
      <c r="B31" s="19" t="s">
        <v>96</v>
      </c>
      <c r="C31" s="101">
        <v>6.5156283999999995E-2</v>
      </c>
    </row>
    <row r="32" spans="1:8" ht="15.75" customHeight="1" x14ac:dyDescent="0.25">
      <c r="B32" s="19" t="s">
        <v>97</v>
      </c>
      <c r="C32" s="101">
        <v>0.13128318899999999</v>
      </c>
    </row>
    <row r="33" spans="2:3" ht="15.75" customHeight="1" x14ac:dyDescent="0.25">
      <c r="B33" s="19" t="s">
        <v>98</v>
      </c>
      <c r="C33" s="101">
        <v>0.12725431500000001</v>
      </c>
    </row>
    <row r="34" spans="2:3" ht="15.75" customHeight="1" x14ac:dyDescent="0.25">
      <c r="B34" s="19" t="s">
        <v>99</v>
      </c>
      <c r="C34" s="101">
        <v>0.221720049</v>
      </c>
    </row>
    <row r="35" spans="2:3" ht="15.75" customHeight="1" x14ac:dyDescent="0.25">
      <c r="B35" s="27" t="s">
        <v>30</v>
      </c>
      <c r="C35" s="48">
        <f>SUM(C26:C34)</f>
        <v>0.99999999899999992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5">
      <c r="B4" s="5" t="s">
        <v>104</v>
      </c>
      <c r="C4" s="45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5">
      <c r="B5" s="5" t="s">
        <v>105</v>
      </c>
      <c r="C5" s="45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5">
      <c r="B10" s="5" t="s">
        <v>109</v>
      </c>
      <c r="C10" s="45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5">
      <c r="B11" s="5" t="s">
        <v>110</v>
      </c>
      <c r="C11" s="45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4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4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0.45765948295593301</v>
      </c>
      <c r="D2" s="53">
        <v>0.34266350000000001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0.20446324348449699</v>
      </c>
      <c r="D3" s="53">
        <v>0.15321770000000001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>
        <v>0</v>
      </c>
    </row>
    <row r="5" spans="1:7" x14ac:dyDescent="0.25">
      <c r="B5" s="3" t="s">
        <v>122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2023-01-27T00:39:01Z</dcterms:modified>
</cp:coreProperties>
</file>