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E02F5BDD-716C-40CC-AE6A-D3C32018271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37" i="2"/>
  <c r="A32" i="2"/>
  <c r="A29" i="2"/>
  <c r="A27" i="2"/>
  <c r="A26" i="2"/>
  <c r="A24" i="2"/>
  <c r="A21" i="2"/>
  <c r="A19" i="2"/>
  <c r="A18" i="2"/>
  <c r="A16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A3" i="2"/>
  <c r="H2" i="2"/>
  <c r="G2" i="2"/>
  <c r="A2" i="2"/>
  <c r="A31" i="2" s="1"/>
  <c r="C33" i="1"/>
  <c r="C20" i="1"/>
  <c r="A34" i="2" l="1"/>
  <c r="I2" i="2"/>
  <c r="A35" i="2"/>
  <c r="I10" i="2"/>
  <c r="A39" i="2"/>
  <c r="I4" i="2"/>
  <c r="A13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<sst xmlns="http://schemas.openxmlformats.org/spreadsheetml/2006/main" count="2092" uniqueCount="337">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</sst>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167653.8291015625</v>
      </c>
    </row>
    <row r="8" spans="1:3" ht="15" customHeight="1" x14ac:dyDescent="0.2">
      <c r="B8" s="5" t="s">
        <v>19</v>
      </c>
      <c r="C8" s="44">
        <v>1.7000000000000001E-2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0.77384170532226604</v>
      </c>
    </row>
    <row r="11" spans="1:3" ht="15" customHeight="1" x14ac:dyDescent="0.2">
      <c r="B11" s="5" t="s">
        <v>22</v>
      </c>
      <c r="C11" s="45">
        <v>0.85599999999999998</v>
      </c>
    </row>
    <row r="12" spans="1:3" ht="15" customHeight="1" x14ac:dyDescent="0.2">
      <c r="B12" s="5" t="s">
        <v>23</v>
      </c>
      <c r="C12" s="45">
        <v>0.82299999999999995</v>
      </c>
    </row>
    <row r="13" spans="1:3" ht="15" customHeight="1" x14ac:dyDescent="0.2">
      <c r="B13" s="5" t="s">
        <v>24</v>
      </c>
      <c r="C13" s="45">
        <v>0.17100000000000001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0.13569999999999999</v>
      </c>
    </row>
    <row r="24" spans="1:3" ht="15" customHeight="1" x14ac:dyDescent="0.2">
      <c r="B24" s="15" t="s">
        <v>33</v>
      </c>
      <c r="C24" s="45">
        <v>0.52159999999999995</v>
      </c>
    </row>
    <row r="25" spans="1:3" ht="15" customHeight="1" x14ac:dyDescent="0.2">
      <c r="B25" s="15" t="s">
        <v>34</v>
      </c>
      <c r="C25" s="45">
        <v>0.31040000000000001</v>
      </c>
    </row>
    <row r="26" spans="1:3" ht="15" customHeight="1" x14ac:dyDescent="0.2">
      <c r="B26" s="15" t="s">
        <v>35</v>
      </c>
      <c r="C26" s="45">
        <v>3.2300000000000002E-2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9.8257063631263097</v>
      </c>
    </row>
    <row r="38" spans="1:5" ht="15" customHeight="1" x14ac:dyDescent="0.2">
      <c r="B38" s="11" t="s">
        <v>45</v>
      </c>
      <c r="C38" s="43">
        <v>11.925871580367801</v>
      </c>
      <c r="D38" s="12"/>
      <c r="E38" s="13"/>
    </row>
    <row r="39" spans="1:5" ht="15" customHeight="1" x14ac:dyDescent="0.2">
      <c r="B39" s="11" t="s">
        <v>46</v>
      </c>
      <c r="C39" s="43">
        <v>13.8548530156735</v>
      </c>
      <c r="D39" s="12"/>
      <c r="E39" s="12"/>
    </row>
    <row r="40" spans="1:5" ht="15" customHeight="1" x14ac:dyDescent="0.2">
      <c r="B40" s="11" t="s">
        <v>47</v>
      </c>
      <c r="C40" s="100">
        <v>0.8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12.680444530000001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7.6817999999999999E-3</v>
      </c>
      <c r="D45" s="12"/>
    </row>
    <row r="46" spans="1:5" ht="15.75" customHeight="1" x14ac:dyDescent="0.2">
      <c r="B46" s="11" t="s">
        <v>52</v>
      </c>
      <c r="C46" s="45">
        <v>7.7168200000000006E-2</v>
      </c>
      <c r="D46" s="12"/>
    </row>
    <row r="47" spans="1:5" ht="15.75" customHeight="1" x14ac:dyDescent="0.2">
      <c r="B47" s="11" t="s">
        <v>53</v>
      </c>
      <c r="C47" s="45">
        <v>5.8000400000000001E-2</v>
      </c>
      <c r="D47" s="12"/>
      <c r="E47" s="13"/>
    </row>
    <row r="48" spans="1:5" ht="15" customHeight="1" x14ac:dyDescent="0.2">
      <c r="B48" s="11" t="s">
        <v>54</v>
      </c>
      <c r="C48" s="46">
        <v>0.85714960000000007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0.55565200000000003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0.14582914999999999</v>
      </c>
    </row>
    <row r="63" spans="1:4" ht="15.75" customHeight="1" x14ac:dyDescent="0.2">
      <c r="A63" s="4"/>
    </row>
  </sheetData>
  <sheetProtection algorithmName="SHA-512" hashValue="PZkIyvipRyhzIcvIepkJJ51nyLpbsZEtV3uD3gjHh1wfk96QFUcfvLd/GORcAuZ8pesJZBVr5O3DKoIw8A1Kjw==" saltValue="vBHofwtCYs0ibBN6g7QQ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0.28497346296456899</v>
      </c>
      <c r="C2" s="98">
        <v>0.95</v>
      </c>
      <c r="D2" s="56">
        <v>62.714780124614677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39.985147042964151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487.85757913726337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1.6380998871193979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13.117446486760061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13.117446486760061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13.117446486760061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13.117446486760061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13.117446486760061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13.117446486760061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0.51947832379341097</v>
      </c>
      <c r="C16" s="98">
        <v>0.95</v>
      </c>
      <c r="D16" s="56">
        <v>0.82421228665541357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11.224756739744929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11.224756739744929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0.28231877088546697</v>
      </c>
      <c r="C21" s="98">
        <v>0.95</v>
      </c>
      <c r="D21" s="56">
        <v>16.982553632802741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22.691717425670902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3.5551428789999999E-2</v>
      </c>
      <c r="C23" s="98">
        <v>0.95</v>
      </c>
      <c r="D23" s="56">
        <v>4.3451295640787793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0.78155029906684503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0.252796295307602</v>
      </c>
      <c r="C27" s="98">
        <v>0.95</v>
      </c>
      <c r="D27" s="56">
        <v>18.676662605887799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0.64137739999999999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124.34168065842491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0.50502277771952597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0.17920549999999999</v>
      </c>
      <c r="C32" s="98">
        <v>0.95</v>
      </c>
      <c r="D32" s="56">
        <v>1.780535588985835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0.87312600170610299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1.723279552412311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6O1i5wVrQIfb7WfitvLV27ncYbFYdGMyZdbCXYjAlb1Vu+F+IlXpXozCz0gA1CePUZbdwXgmML6eeCYw2IRcw==" saltValue="U7oLD7McR2JL6PTL4fCZ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Vz3ysBBUYoZms4vGN6wJCGpj2ZyignOaR0vINxJynZVitab8oOmHm5ABnRM9WVRtMrsrF0QnZVJdWWTeBjgIzA==" saltValue="9GpCWOgE7BIgqA98nttq0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yEbxq4FZhWdmFmkXRlO/r/128SMUdd7j1w4KIYVaptI+I1/VcfHSdZYjYOqSD5Db0T85gSxmtED4xnZraM2phA==" saltValue="4REVTalTfeb04RUM3p9u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">
      <c r="A4" s="3" t="s">
        <v>208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Dn8GunncpjYtGdGUYqsIu9Gc2lGHQBQwGuD94W313ygXwQPcfMt8Rn3F0C9HaJiEh9SW/ujFupEymcOPuMGFuQ==" saltValue="vYHcNDPOTKN4LhsQbQyn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0.82299999999999995</v>
      </c>
      <c r="E10" s="60">
        <f>IF(ISBLANK(comm_deliv), frac_children_health_facility,1)</f>
        <v>0.82299999999999995</v>
      </c>
      <c r="F10" s="60">
        <f>IF(ISBLANK(comm_deliv), frac_children_health_facility,1)</f>
        <v>0.82299999999999995</v>
      </c>
      <c r="G10" s="60">
        <f>IF(ISBLANK(comm_deliv), frac_children_health_facility,1)</f>
        <v>0.82299999999999995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0.17100000000000001</v>
      </c>
      <c r="M24" s="60">
        <f>famplan_unmet_need</f>
        <v>0.17100000000000001</v>
      </c>
      <c r="N24" s="60">
        <f>famplan_unmet_need</f>
        <v>0.17100000000000001</v>
      </c>
      <c r="O24" s="60">
        <f>famplan_unmet_need</f>
        <v>0.17100000000000001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0.11162494950408915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4.7839264073181065E-2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6.6694081100463751E-2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0.77384170532226604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dVb5J8ZJYoNoHSuuxLUdSEa/9xruZ7HPzwltCIzD88m6rbvZi47bwGUV0L/bVPhLqRnrsl6YQXynIHUlUFAFTA==" saltValue="M9IQlkmeZytPazdxaF4v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zviJyk98MhIRp3Mj34yPM+BWjW0qSwp3TNCecSDaxagpS0vEsv2pIYovBKqQZ4Isn4QLhXZXzCAXMPNiQ5U8Aw==" saltValue="NoIrZJObDGMXyGraCw4aJ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QOBMJLq6OAIgqkNxdyBpsYcUlXfDBhSQDRWtZa5LZDea0VtvFYwi8t2HxAIszXeo/kHwac4MWFNCMeY9ezYYg==" saltValue="TLsgLc5qrOK5q37Ml1NR9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OcMdz4+a95ZxARM5n5v29aYUqL5KluUlJ03sKr/rb+qkEwIJ+n3STPG34gnjDHWcITRdBbr0xUtViDCJyYtrQ==" saltValue="GnOCHXcg0V2DG29tcWQM6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t2sXL7clx2FVjNzXopw7E9XLWmHBQlNBxIjSsXdLwPnpjb7VoFLmh8PiYKAEpGQD8RAwn1oaJIKIIrDAh+T3w==" saltValue="kZDxm3afBORZpR8pBEP16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Pmh6CYn8dqaFPUUGZlQrzOKjWKCs1vC2hrw6S6CpJKbG5G7QbNSrS0oMrw77TC71mgCYSgpKm099tMNDCgMMg==" saltValue="UnDwD8u8oolsN+BgZaJoO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44954.3514</v>
      </c>
      <c r="C2" s="49">
        <v>110000</v>
      </c>
      <c r="D2" s="49">
        <v>245000</v>
      </c>
      <c r="E2" s="49">
        <v>222000</v>
      </c>
      <c r="F2" s="49">
        <v>183000</v>
      </c>
      <c r="G2" s="17">
        <f t="shared" ref="G2:G11" si="0">C2+D2+E2+F2</f>
        <v>760000</v>
      </c>
      <c r="H2" s="17">
        <f t="shared" ref="H2:H11" si="1">(B2 + stillbirth*B2/(1000-stillbirth))/(1-abortion)</f>
        <v>51740.583830485004</v>
      </c>
      <c r="I2" s="17">
        <f t="shared" ref="I2:I11" si="2">G2-H2</f>
        <v>708259.416169515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44135.440799999997</v>
      </c>
      <c r="C3" s="50">
        <v>108000</v>
      </c>
      <c r="D3" s="50">
        <v>240000</v>
      </c>
      <c r="E3" s="50">
        <v>224000</v>
      </c>
      <c r="F3" s="50">
        <v>185000</v>
      </c>
      <c r="G3" s="17">
        <f t="shared" si="0"/>
        <v>757000</v>
      </c>
      <c r="H3" s="17">
        <f t="shared" si="1"/>
        <v>50798.051879084793</v>
      </c>
      <c r="I3" s="17">
        <f t="shared" si="2"/>
        <v>706201.94812091521</v>
      </c>
    </row>
    <row r="4" spans="1:9" ht="15.75" customHeight="1" x14ac:dyDescent="0.2">
      <c r="A4" s="5">
        <f t="shared" si="3"/>
        <v>2023</v>
      </c>
      <c r="B4" s="49">
        <v>43298.678399999997</v>
      </c>
      <c r="C4" s="50">
        <v>106000</v>
      </c>
      <c r="D4" s="50">
        <v>234000</v>
      </c>
      <c r="E4" s="50">
        <v>224000</v>
      </c>
      <c r="F4" s="50">
        <v>188000</v>
      </c>
      <c r="G4" s="17">
        <f t="shared" si="0"/>
        <v>752000</v>
      </c>
      <c r="H4" s="17">
        <f t="shared" si="1"/>
        <v>49834.973250318333</v>
      </c>
      <c r="I4" s="17">
        <f t="shared" si="2"/>
        <v>702165.02674968168</v>
      </c>
    </row>
    <row r="5" spans="1:9" ht="15.75" customHeight="1" x14ac:dyDescent="0.2">
      <c r="A5" s="5">
        <f t="shared" si="3"/>
        <v>2024</v>
      </c>
      <c r="B5" s="49">
        <v>42459.464800000002</v>
      </c>
      <c r="C5" s="50">
        <v>105000</v>
      </c>
      <c r="D5" s="50">
        <v>228000</v>
      </c>
      <c r="E5" s="50">
        <v>226000</v>
      </c>
      <c r="F5" s="50">
        <v>191000</v>
      </c>
      <c r="G5" s="17">
        <f t="shared" si="0"/>
        <v>750000</v>
      </c>
      <c r="H5" s="17">
        <f t="shared" si="1"/>
        <v>48869.073392568789</v>
      </c>
      <c r="I5" s="17">
        <f t="shared" si="2"/>
        <v>701130.92660743126</v>
      </c>
    </row>
    <row r="6" spans="1:9" ht="15.75" customHeight="1" x14ac:dyDescent="0.2">
      <c r="A6" s="5">
        <f t="shared" si="3"/>
        <v>2025</v>
      </c>
      <c r="B6" s="49">
        <v>41589.449999999997</v>
      </c>
      <c r="C6" s="50">
        <v>104000</v>
      </c>
      <c r="D6" s="50">
        <v>221000</v>
      </c>
      <c r="E6" s="50">
        <v>225000</v>
      </c>
      <c r="F6" s="50">
        <v>193000</v>
      </c>
      <c r="G6" s="17">
        <f t="shared" si="0"/>
        <v>743000</v>
      </c>
      <c r="H6" s="17">
        <f t="shared" si="1"/>
        <v>47867.722638052888</v>
      </c>
      <c r="I6" s="17">
        <f t="shared" si="2"/>
        <v>695132.27736194711</v>
      </c>
    </row>
    <row r="7" spans="1:9" ht="15.75" customHeight="1" x14ac:dyDescent="0.2">
      <c r="A7" s="5">
        <f t="shared" si="3"/>
        <v>2026</v>
      </c>
      <c r="B7" s="49">
        <v>40740.523200000003</v>
      </c>
      <c r="C7" s="50">
        <v>101000</v>
      </c>
      <c r="D7" s="50">
        <v>214000</v>
      </c>
      <c r="E7" s="50">
        <v>226000</v>
      </c>
      <c r="F7" s="50">
        <v>197000</v>
      </c>
      <c r="G7" s="17">
        <f t="shared" si="0"/>
        <v>738000</v>
      </c>
      <c r="H7" s="17">
        <f t="shared" si="1"/>
        <v>46890.643292151239</v>
      </c>
      <c r="I7" s="17">
        <f t="shared" si="2"/>
        <v>691109.35670784872</v>
      </c>
    </row>
    <row r="8" spans="1:9" ht="15.75" customHeight="1" x14ac:dyDescent="0.2">
      <c r="A8" s="5">
        <f t="shared" si="3"/>
        <v>2027</v>
      </c>
      <c r="B8" s="49">
        <v>39863.246400000004</v>
      </c>
      <c r="C8" s="50">
        <v>98000</v>
      </c>
      <c r="D8" s="50">
        <v>208000</v>
      </c>
      <c r="E8" s="50">
        <v>227000</v>
      </c>
      <c r="F8" s="50">
        <v>198000</v>
      </c>
      <c r="G8" s="17">
        <f t="shared" si="0"/>
        <v>731000</v>
      </c>
      <c r="H8" s="17">
        <f t="shared" si="1"/>
        <v>45880.934278466302</v>
      </c>
      <c r="I8" s="17">
        <f t="shared" si="2"/>
        <v>685119.06572153373</v>
      </c>
    </row>
    <row r="9" spans="1:9" ht="15.75" customHeight="1" x14ac:dyDescent="0.2">
      <c r="A9" s="5">
        <f t="shared" si="3"/>
        <v>2028</v>
      </c>
      <c r="B9" s="49">
        <v>38985.969599999997</v>
      </c>
      <c r="C9" s="50">
        <v>95000</v>
      </c>
      <c r="D9" s="50">
        <v>202000</v>
      </c>
      <c r="E9" s="50">
        <v>226000</v>
      </c>
      <c r="F9" s="50">
        <v>201000</v>
      </c>
      <c r="G9" s="17">
        <f t="shared" si="0"/>
        <v>724000</v>
      </c>
      <c r="H9" s="17">
        <f t="shared" si="1"/>
        <v>44871.225264781373</v>
      </c>
      <c r="I9" s="17">
        <f t="shared" si="2"/>
        <v>679128.77473521861</v>
      </c>
    </row>
    <row r="10" spans="1:9" ht="15.75" customHeight="1" x14ac:dyDescent="0.2">
      <c r="A10" s="5">
        <f t="shared" si="3"/>
        <v>2029</v>
      </c>
      <c r="B10" s="49">
        <v>38095.713000000003</v>
      </c>
      <c r="C10" s="50">
        <v>93000</v>
      </c>
      <c r="D10" s="50">
        <v>196000</v>
      </c>
      <c r="E10" s="50">
        <v>225000</v>
      </c>
      <c r="F10" s="50">
        <v>203000</v>
      </c>
      <c r="G10" s="17">
        <f t="shared" si="0"/>
        <v>717000</v>
      </c>
      <c r="H10" s="17">
        <f t="shared" si="1"/>
        <v>43846.577042564066</v>
      </c>
      <c r="I10" s="17">
        <f t="shared" si="2"/>
        <v>673153.42295743595</v>
      </c>
    </row>
    <row r="11" spans="1:9" ht="15.75" customHeight="1" x14ac:dyDescent="0.2">
      <c r="A11" s="5">
        <f t="shared" si="3"/>
        <v>2030</v>
      </c>
      <c r="B11" s="49">
        <v>37193.373</v>
      </c>
      <c r="C11" s="50">
        <v>93000</v>
      </c>
      <c r="D11" s="50">
        <v>190000</v>
      </c>
      <c r="E11" s="50">
        <v>222000</v>
      </c>
      <c r="F11" s="50">
        <v>205000</v>
      </c>
      <c r="G11" s="17">
        <f t="shared" si="0"/>
        <v>710000</v>
      </c>
      <c r="H11" s="17">
        <f t="shared" si="1"/>
        <v>42808.021330833784</v>
      </c>
      <c r="I11" s="17">
        <f t="shared" si="2"/>
        <v>667191.97866916622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XgjSOz6PdVSCLeYIJiMY8iCpLqi/TSXJDcwFOtPHy8X7DePcN7CXziVCXvRMuCcDc8Rz/GkNpFlPx8RLHVOmA==" saltValue="krJGKVjmjUwd/azipui9v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ihpjG9Sp2MFRJ31uMQSXw0Yvr10351yYXqbK723ke2mcvbeQVkWj+JTHaoqqSM2Va1GCcnp8wZ8iVsqCoWbZRQ==" saltValue="q3X9tyHfoyxnW4xKztche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P/hVNHnGUqSibgkehCGQf/5/SYnjb1Qcs6YARLddvIif5ey9fv758MjRxalpUrppxBPPgr498C83GozG184xNQ==" saltValue="cvS90xR0XOq0MP70wqC5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QW5S9w+jrhfcBMwDSO+NSduFGNXx7HQE9DOahAYENNpo5eshP+elMkKTEqyqWJgYMQvYRconTKUlm15JPUmarw==" saltValue="TR0eVB9KLozB+IHudMsh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1K2XNRNAuMx38w4wc39PZ6NHktashsfEJy33KoLrXfBiV8+Vep2x4ggskcTunpY3EJxJyv6LIMfx+AeZ3hKYtA==" saltValue="07nwxdy4Guszy3WR0f7Bv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yrM9R/5uh88sqhU0mttb1ck9dBkegxTY7oc2sGT7AD70CLES9lSZkN4hSFyE1Ug26b5hGNe4B6DIBEvo3/FS/w==" saltValue="7rULLCOitLnWq4aLYS8w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pftBUiD5hQKyDOI3/EWN8yloHQoQiNuJ3sIqsQXmcCQ+yQime6lh1ysx3RPDiXCpQKpd7UScDYO6+4Fyvjvb6w==" saltValue="ivNv0uDB5O9HjTmnMCvN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RZBUY2TrFvGZCZVLFkoyTE95jhNW74/45EFPc4ZjgipUqHM9e5+kX9N1A9ObwbzCrm3ZtRWXiTQKqr9fzYdaiQ==" saltValue="492O5D++W62uyS5d8XH07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oX2sE9v5Qcb82wHYkmhXJQ+wSMLu1Cw5Uwelysw5jD/ksS70WxIQIo0RrpPe7SfMtioo5kUE5VX8s9fJm/Qs3g==" saltValue="jS20VeWvLZr8OEfMVImb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EaSRaky0bRBJhjmUP7UeDJ7D/qPFA2FO/QqHNTaV4BcZ5oj7wM+d0pljV//RNmjTpNU8tC5KNW836zhIyOBRMQ==" saltValue="cQFMJvXtvQ0R0xufYpOhr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0.1226077580692773</v>
      </c>
    </row>
    <row r="5" spans="1:8" ht="15.75" customHeight="1" x14ac:dyDescent="0.2">
      <c r="B5" s="19" t="s">
        <v>80</v>
      </c>
      <c r="C5" s="101">
        <v>2.5395329614007148E-2</v>
      </c>
    </row>
    <row r="6" spans="1:8" ht="15.75" customHeight="1" x14ac:dyDescent="0.2">
      <c r="B6" s="19" t="s">
        <v>81</v>
      </c>
      <c r="C6" s="101">
        <v>0.1502841983793031</v>
      </c>
    </row>
    <row r="7" spans="1:8" ht="15.75" customHeight="1" x14ac:dyDescent="0.2">
      <c r="B7" s="19" t="s">
        <v>82</v>
      </c>
      <c r="C7" s="101">
        <v>0.52967285218759075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0.1324440963648216</v>
      </c>
    </row>
    <row r="10" spans="1:8" ht="15.75" customHeight="1" x14ac:dyDescent="0.2">
      <c r="B10" s="19" t="s">
        <v>85</v>
      </c>
      <c r="C10" s="101">
        <v>3.9595765385000183E-2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4.4275455884463411E-2</v>
      </c>
      <c r="D14" s="55">
        <v>4.4275455884463411E-2</v>
      </c>
      <c r="E14" s="55">
        <v>4.4275455884463411E-2</v>
      </c>
      <c r="F14" s="55">
        <v>4.4275455884463411E-2</v>
      </c>
    </row>
    <row r="15" spans="1:8" ht="15.75" customHeight="1" x14ac:dyDescent="0.2">
      <c r="B15" s="19" t="s">
        <v>88</v>
      </c>
      <c r="C15" s="101">
        <v>8.4056259517005377E-2</v>
      </c>
      <c r="D15" s="101">
        <v>8.4056259517005377E-2</v>
      </c>
      <c r="E15" s="101">
        <v>8.4056259517005377E-2</v>
      </c>
      <c r="F15" s="101">
        <v>8.4056259517005377E-2</v>
      </c>
    </row>
    <row r="16" spans="1:8" ht="15.75" customHeight="1" x14ac:dyDescent="0.2">
      <c r="B16" s="19" t="s">
        <v>89</v>
      </c>
      <c r="C16" s="101">
        <v>8.9902894929537926E-3</v>
      </c>
      <c r="D16" s="101">
        <v>8.9902894929537926E-3</v>
      </c>
      <c r="E16" s="101">
        <v>8.9902894929537926E-3</v>
      </c>
      <c r="F16" s="101">
        <v>8.9902894929537926E-3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3.1473999141456453E-2</v>
      </c>
      <c r="D19" s="101">
        <v>3.1473999141456453E-2</v>
      </c>
      <c r="E19" s="101">
        <v>3.1473999141456453E-2</v>
      </c>
      <c r="F19" s="101">
        <v>3.1473999141456453E-2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3.0167311210068021E-2</v>
      </c>
      <c r="D21" s="101">
        <v>3.0167311210068021E-2</v>
      </c>
      <c r="E21" s="101">
        <v>3.0167311210068021E-2</v>
      </c>
      <c r="F21" s="101">
        <v>3.0167311210068021E-2</v>
      </c>
    </row>
    <row r="22" spans="1:8" ht="15.75" customHeight="1" x14ac:dyDescent="0.2">
      <c r="B22" s="19" t="s">
        <v>95</v>
      </c>
      <c r="C22" s="101">
        <v>0.80103668475405299</v>
      </c>
      <c r="D22" s="101">
        <v>0.80103668475405299</v>
      </c>
      <c r="E22" s="101">
        <v>0.80103668475405299</v>
      </c>
      <c r="F22" s="101">
        <v>0.80103668475405299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2.9141097000000001E-2</v>
      </c>
    </row>
    <row r="27" spans="1:8" ht="15.75" customHeight="1" x14ac:dyDescent="0.2">
      <c r="B27" s="19" t="s">
        <v>102</v>
      </c>
      <c r="C27" s="101">
        <v>1.0659604E-2</v>
      </c>
    </row>
    <row r="28" spans="1:8" ht="15.75" customHeight="1" x14ac:dyDescent="0.2">
      <c r="B28" s="19" t="s">
        <v>103</v>
      </c>
      <c r="C28" s="101">
        <v>5.3942014000000003E-2</v>
      </c>
    </row>
    <row r="29" spans="1:8" ht="15.75" customHeight="1" x14ac:dyDescent="0.2">
      <c r="B29" s="19" t="s">
        <v>104</v>
      </c>
      <c r="C29" s="101">
        <v>0.132460157</v>
      </c>
    </row>
    <row r="30" spans="1:8" ht="15.75" customHeight="1" x14ac:dyDescent="0.2">
      <c r="B30" s="19" t="s">
        <v>2</v>
      </c>
      <c r="C30" s="101">
        <v>4.2099428000000001E-2</v>
      </c>
    </row>
    <row r="31" spans="1:8" ht="15.75" customHeight="1" x14ac:dyDescent="0.2">
      <c r="B31" s="19" t="s">
        <v>105</v>
      </c>
      <c r="C31" s="101">
        <v>9.6696056000000002E-2</v>
      </c>
    </row>
    <row r="32" spans="1:8" ht="15.75" customHeight="1" x14ac:dyDescent="0.2">
      <c r="B32" s="19" t="s">
        <v>106</v>
      </c>
      <c r="C32" s="101">
        <v>6.3757143000000002E-2</v>
      </c>
    </row>
    <row r="33" spans="2:3" ht="15.75" customHeight="1" x14ac:dyDescent="0.2">
      <c r="B33" s="19" t="s">
        <v>107</v>
      </c>
      <c r="C33" s="101">
        <v>0.12090500699999999</v>
      </c>
    </row>
    <row r="34" spans="2:3" ht="15.75" customHeight="1" x14ac:dyDescent="0.2">
      <c r="B34" s="19" t="s">
        <v>108</v>
      </c>
      <c r="C34" s="101">
        <v>0.45033949200000001</v>
      </c>
    </row>
    <row r="35" spans="2:3" ht="15.75" customHeight="1" x14ac:dyDescent="0.2">
      <c r="B35" s="27" t="s">
        <v>41</v>
      </c>
      <c r="C35" s="48">
        <f>SUM(C26:C34)</f>
        <v>0.99999999799999995</v>
      </c>
    </row>
  </sheetData>
  <sheetProtection algorithmName="SHA-512" hashValue="9go3Uu8pdmC0SxE9uRyMd365UTXVcvwvFwJbdfIC9RM9TeZWYgk/ywjPLVumz9SlOUwpir8ORaiV8yLxJrOWpQ==" saltValue="5vEEMKlV9C2b9OCbv57kZ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">
      <c r="B4" s="5" t="s">
        <v>114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">
      <c r="B5" s="5" t="s">
        <v>115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">
      <c r="B10" s="5" t="s">
        <v>119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">
      <c r="B11" s="5" t="s">
        <v>120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0.45710734074999998</v>
      </c>
      <c r="D14" s="54">
        <v>0.43038927098300001</v>
      </c>
      <c r="E14" s="54">
        <v>0.43038927098300001</v>
      </c>
      <c r="F14" s="54">
        <v>0.31946844869300001</v>
      </c>
      <c r="G14" s="54">
        <v>0.31946844869300001</v>
      </c>
      <c r="H14" s="45">
        <v>0.27</v>
      </c>
      <c r="I14" s="55">
        <v>0.27</v>
      </c>
      <c r="J14" s="55">
        <v>0.27</v>
      </c>
      <c r="K14" s="55">
        <v>0.27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0.25399260810241903</v>
      </c>
      <c r="D15" s="52">
        <f t="shared" si="0"/>
        <v>0.23914665920024594</v>
      </c>
      <c r="E15" s="52">
        <f t="shared" si="0"/>
        <v>0.23914665920024594</v>
      </c>
      <c r="F15" s="52">
        <f t="shared" si="0"/>
        <v>0.17751328245316286</v>
      </c>
      <c r="G15" s="52">
        <f t="shared" si="0"/>
        <v>0.17751328245316286</v>
      </c>
      <c r="H15" s="52">
        <f t="shared" si="0"/>
        <v>0.15002604000000003</v>
      </c>
      <c r="I15" s="52">
        <f t="shared" si="0"/>
        <v>0.15002604000000003</v>
      </c>
      <c r="J15" s="52">
        <f t="shared" si="0"/>
        <v>0.15002604000000003</v>
      </c>
      <c r="K15" s="52">
        <f t="shared" si="0"/>
        <v>0.15002604000000003</v>
      </c>
      <c r="L15" s="52">
        <f t="shared" si="0"/>
        <v>0.12446604800000001</v>
      </c>
      <c r="M15" s="52">
        <f t="shared" si="0"/>
        <v>0.12446604800000001</v>
      </c>
      <c r="N15" s="52">
        <f t="shared" si="0"/>
        <v>0.12446604800000001</v>
      </c>
      <c r="O15" s="52">
        <f t="shared" si="0"/>
        <v>0.12446604800000001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v8DeYWOtaq/fHj3m0qcXqxKxRjgZrVSVJ0005jZiTIMQyxA7IJLrIFJy3EOtZ3f9xry+/FDyfGtwFcfmAsU7uQ==" saltValue="+CxqZ8CvODnFh8xbfdpi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0.45848971605300898</v>
      </c>
      <c r="D2" s="53">
        <v>0.17920549999999999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0.181101709604263</v>
      </c>
      <c r="D3" s="53">
        <v>0.18662980000000001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0.27453681826591497</v>
      </c>
      <c r="D4" s="53">
        <v>0.54415389999999997</v>
      </c>
      <c r="E4" s="53">
        <v>0.69400054216384899</v>
      </c>
      <c r="F4" s="53">
        <v>0.37669947743415799</v>
      </c>
      <c r="G4" s="53">
        <v>0</v>
      </c>
    </row>
    <row r="5" spans="1:7" x14ac:dyDescent="0.2">
      <c r="B5" s="3" t="s">
        <v>132</v>
      </c>
      <c r="C5" s="52">
        <v>8.5871763527393299E-2</v>
      </c>
      <c r="D5" s="52">
        <v>9.0010762214660589E-2</v>
      </c>
      <c r="E5" s="52">
        <f>1-SUM(E2:E4)</f>
        <v>0.30599945783615101</v>
      </c>
      <c r="F5" s="52">
        <f>1-SUM(F2:F4)</f>
        <v>0.62330052256584201</v>
      </c>
      <c r="G5" s="52">
        <f>1-SUM(G2:G4)</f>
        <v>1</v>
      </c>
    </row>
  </sheetData>
  <sheetProtection algorithmName="SHA-512" hashValue="uCCuNhtqzzkRhN0qlGlCbkz6qq7eaj4/0RU8bYOGNuvEchU0DDoAYiJuM5rRLXgROtFJyG28//UkzLfIpEfsJg==" saltValue="nrT8RKMqGF3bL2LYuLS/J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vpg55zdA7p2pTbj4cASBATGeg1GVbdEElkO2oiRPx5uD+QimhtsxYCuGrd8yq2oFt1Iddi3clp+oE5wRjsk3w==" saltValue="Me9gxAv5FVo8jYr27ZxHf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ngfKmc1In+kULldmW5BKtFk0rYDQ6qRFR40f3G6iQSp00AyBg6RbW7MC30X0RT52+EhkLGmA3GigaeS8YDnTiQ==" saltValue="u6HCW9ukuKByu2bRrlM/X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JdJJNpamCku4P03hJc05terXtepTrvDzUg29NPx+JiYuUW/d5eHIHsNi9MnMdywh/q8JX+Io6ec0D4/xTxgDHw==" saltValue="Pfbqb46L5t2f6WNsVqF5w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9sBAKezvhn3mIbzTgQdTa4Mhbj5OVUOj1zUxhxjycJ71CSGcjdjrPcIhKiozPqDGv+xrFf/Ob2OVUpKNn6tEtw==" saltValue="4Q+wnGY2ZpXFP80LTpe/T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2023-01-27T03:22:48Z</dcterms:modified>
</cp:coreProperties>
</file>