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B32B565-4472-4EE3-AB70-1E273E986E8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I10" i="2" s="1"/>
  <c r="G10" i="2"/>
  <c r="H9" i="2"/>
  <c r="I9" i="2" s="1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I4" i="2" l="1"/>
  <c r="A16" i="2"/>
  <c r="A18" i="2"/>
  <c r="A3" i="2"/>
  <c r="I5" i="2"/>
  <c r="A24" i="2"/>
  <c r="A26" i="2"/>
  <c r="A32" i="2"/>
  <c r="A34" i="2"/>
  <c r="I8" i="2"/>
  <c r="A39" i="2"/>
  <c r="A17" i="2"/>
  <c r="A25" i="2"/>
  <c r="A33" i="2"/>
  <c r="A19" i="2"/>
  <c r="A27" i="2"/>
  <c r="A35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30" i="2"/>
  <c r="A40" i="2"/>
  <c r="A28" i="2"/>
  <c r="A14" i="2"/>
  <c r="A22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<sst xmlns="http://schemas.openxmlformats.org/spreadsheetml/2006/main" count="2092" uniqueCount="337">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</sst>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101885.40625</v>
      </c>
    </row>
    <row r="8" spans="1:3" ht="15" customHeight="1" x14ac:dyDescent="0.2">
      <c r="B8" s="5" t="s">
        <v>19</v>
      </c>
      <c r="C8" s="44">
        <v>0.251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0.81408699039999999</v>
      </c>
    </row>
    <row r="11" spans="1:3" ht="15" customHeight="1" x14ac:dyDescent="0.2">
      <c r="B11" s="5" t="s">
        <v>22</v>
      </c>
      <c r="C11" s="45">
        <v>0.68900000000000006</v>
      </c>
    </row>
    <row r="12" spans="1:3" ht="15" customHeight="1" x14ac:dyDescent="0.2">
      <c r="B12" s="5" t="s">
        <v>23</v>
      </c>
      <c r="C12" s="45">
        <v>0.79</v>
      </c>
    </row>
    <row r="13" spans="1:3" ht="15" customHeight="1" x14ac:dyDescent="0.2">
      <c r="B13" s="5" t="s">
        <v>24</v>
      </c>
      <c r="C13" s="45">
        <v>0.62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7.0400000000000004E-2</v>
      </c>
    </row>
    <row r="24" spans="1:3" ht="15" customHeight="1" x14ac:dyDescent="0.2">
      <c r="B24" s="15" t="s">
        <v>33</v>
      </c>
      <c r="C24" s="45">
        <v>0.48080000000000001</v>
      </c>
    </row>
    <row r="25" spans="1:3" ht="15" customHeight="1" x14ac:dyDescent="0.2">
      <c r="B25" s="15" t="s">
        <v>34</v>
      </c>
      <c r="C25" s="45">
        <v>0.35560000000000003</v>
      </c>
    </row>
    <row r="26" spans="1:3" ht="15" customHeight="1" x14ac:dyDescent="0.2">
      <c r="B26" s="15" t="s">
        <v>35</v>
      </c>
      <c r="C26" s="45">
        <v>9.3200000000000005E-2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0.22272866450000001</v>
      </c>
    </row>
    <row r="30" spans="1:3" ht="14.25" customHeight="1" x14ac:dyDescent="0.2">
      <c r="B30" s="25" t="s">
        <v>38</v>
      </c>
      <c r="C30" s="99">
        <v>0.11672141079999999</v>
      </c>
    </row>
    <row r="31" spans="1:3" ht="14.25" customHeight="1" x14ac:dyDescent="0.2">
      <c r="B31" s="25" t="s">
        <v>39</v>
      </c>
      <c r="C31" s="99">
        <v>0.1612750433</v>
      </c>
    </row>
    <row r="32" spans="1:3" ht="14.25" customHeight="1" x14ac:dyDescent="0.2">
      <c r="B32" s="25" t="s">
        <v>40</v>
      </c>
      <c r="C32" s="99">
        <v>0.49927488139999998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8.2313988469173704</v>
      </c>
    </row>
    <row r="38" spans="1:5" ht="15" customHeight="1" x14ac:dyDescent="0.2">
      <c r="B38" s="11" t="s">
        <v>45</v>
      </c>
      <c r="C38" s="43">
        <v>16.821474809943801</v>
      </c>
      <c r="D38" s="12"/>
      <c r="E38" s="13"/>
    </row>
    <row r="39" spans="1:5" ht="15" customHeight="1" x14ac:dyDescent="0.2">
      <c r="B39" s="11" t="s">
        <v>46</v>
      </c>
      <c r="C39" s="43">
        <v>19.668042471982101</v>
      </c>
      <c r="D39" s="12"/>
      <c r="E39" s="12"/>
    </row>
    <row r="40" spans="1:5" ht="15" customHeight="1" x14ac:dyDescent="0.2">
      <c r="B40" s="11" t="s">
        <v>47</v>
      </c>
      <c r="C40" s="100">
        <v>1.04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10.06249378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6.1034000000000001E-3</v>
      </c>
      <c r="D45" s="12"/>
    </row>
    <row r="46" spans="1:5" ht="15.75" customHeight="1" x14ac:dyDescent="0.2">
      <c r="B46" s="11" t="s">
        <v>52</v>
      </c>
      <c r="C46" s="45">
        <v>7.2153300000000004E-2</v>
      </c>
      <c r="D46" s="12"/>
    </row>
    <row r="47" spans="1:5" ht="15.75" customHeight="1" x14ac:dyDescent="0.2">
      <c r="B47" s="11" t="s">
        <v>53</v>
      </c>
      <c r="C47" s="45">
        <v>8.8595699999999999E-2</v>
      </c>
      <c r="D47" s="12"/>
      <c r="E47" s="13"/>
    </row>
    <row r="48" spans="1:5" ht="15" customHeight="1" x14ac:dyDescent="0.2">
      <c r="B48" s="11" t="s">
        <v>54</v>
      </c>
      <c r="C48" s="46">
        <v>0.8331476000000001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0.54101599999999994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kbLhBAMJJFOegdmcH9vJNQWDSCX1i5d662Ary2qzDtZcw4vbgj7Sd0b1H0Zxe72wCaFzOE84rnziOC1phXuCjQ==" saltValue="3PsV3ZxEu2Rs8on6UJsH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44.388781579401957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44.84912601313826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200.54836433279559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0.94987178533966066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14.37418788225863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14.37418788225863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14.37418788225863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14.37418788225863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14.37418788225863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14.37418788225863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0.42998861651827419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4.6877241811456267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4.6877241811456267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0.29399999999999998</v>
      </c>
      <c r="C21" s="98">
        <v>0.95</v>
      </c>
      <c r="D21" s="56">
        <v>8.3654863902487371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24.603396778891561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4.7742338241318913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20.640466451977151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0.377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82.515341030888564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4.6956398181241168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0.88473850018384426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0.335283536272378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7.400000000000001E-2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5.5596741637734697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0.36899999999999999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eUuIni7OB5z/DY6XvKDhOzCIpCdOipgmEYVs2rVt8GomMP+eVrTRnC90miGLDPUlXATKb99Rd07D4yqQm7OHeg==" saltValue="/91M5LN/RpFNrUvcAX8B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/7h2gBQZvOyNNzLYtVmOnKjInyuSh/K6O5uXY+R0w/4TcmFADky0rmYnb9ggHKmxLjJ8eoEAYvbl+SDEWJ8Dzg==" saltValue="r6KYvPkSU6l4VuzTWqJ3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OrNz9BjmID4MBgCSt6SeQkGpGwrrEoNQ0ldqu6IHdAK8jEeS/tAwqEUyKhk9YZMG2E0YspJhBSt6BdR9sFWAA==" saltValue="xIaQi5ipLJK8o0TBGQPQ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+rpLFX0VmdQH8Ub2+nlgmBqdZXamq2Mv/iFrcRCwG8gjMLccjrBgk70WnSUCgvd5JHxsR1WRfffePhjNjZv58A==" saltValue="PTluICgPuAnFjrVrsJ3B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0.251</v>
      </c>
      <c r="E2" s="60">
        <f>food_insecure</f>
        <v>0.251</v>
      </c>
      <c r="F2" s="60">
        <f>food_insecure</f>
        <v>0.251</v>
      </c>
      <c r="G2" s="60">
        <f>food_insecure</f>
        <v>0.251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0.251</v>
      </c>
      <c r="F5" s="60">
        <f>food_insecure</f>
        <v>0.251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0.251</v>
      </c>
      <c r="F8" s="60">
        <f>food_insecure</f>
        <v>0.251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0.251</v>
      </c>
      <c r="F9" s="60">
        <f>food_insecure</f>
        <v>0.251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0.79</v>
      </c>
      <c r="E10" s="60">
        <f>IF(ISBLANK(comm_deliv), frac_children_health_facility,1)</f>
        <v>0.79</v>
      </c>
      <c r="F10" s="60">
        <f>IF(ISBLANK(comm_deliv), frac_children_health_facility,1)</f>
        <v>0.79</v>
      </c>
      <c r="G10" s="60">
        <f>IF(ISBLANK(comm_deliv), frac_children_health_facility,1)</f>
        <v>0.79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0.251</v>
      </c>
      <c r="I15" s="60">
        <f>food_insecure</f>
        <v>0.251</v>
      </c>
      <c r="J15" s="60">
        <f>food_insecure</f>
        <v>0.251</v>
      </c>
      <c r="K15" s="60">
        <f>food_insecure</f>
        <v>0.251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0.68900000000000006</v>
      </c>
      <c r="I18" s="60">
        <f>frac_PW_health_facility</f>
        <v>0.68900000000000006</v>
      </c>
      <c r="J18" s="60">
        <f>frac_PW_health_facility</f>
        <v>0.68900000000000006</v>
      </c>
      <c r="K18" s="60">
        <f>frac_PW_health_facility</f>
        <v>0.68900000000000006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</v>
      </c>
      <c r="M24" s="60">
        <f>famplan_unmet_need</f>
        <v>0.62</v>
      </c>
      <c r="N24" s="60">
        <f>famplan_unmet_need</f>
        <v>0.62</v>
      </c>
      <c r="O24" s="60">
        <f>famplan_unmet_need</f>
        <v>0.62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0.10089684944001601</v>
      </c>
      <c r="M25" s="60">
        <f>(1-food_insecure)*(0.49)+food_insecure*(0.7)</f>
        <v>0.54271000000000003</v>
      </c>
      <c r="N25" s="60">
        <f>(1-food_insecure)*(0.49)+food_insecure*(0.7)</f>
        <v>0.54271000000000003</v>
      </c>
      <c r="O25" s="60">
        <f>(1-food_insecure)*(0.49)+food_insecure*(0.7)</f>
        <v>0.54271000000000003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4.3241506902863998E-2</v>
      </c>
      <c r="M26" s="60">
        <f>(1-food_insecure)*(0.21)+food_insecure*(0.3)</f>
        <v>0.23258999999999996</v>
      </c>
      <c r="N26" s="60">
        <f>(1-food_insecure)*(0.21)+food_insecure*(0.3)</f>
        <v>0.23258999999999996</v>
      </c>
      <c r="O26" s="60">
        <f>(1-food_insecure)*(0.21)+food_insecure*(0.3)</f>
        <v>0.23258999999999996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4.1774653257120001E-2</v>
      </c>
      <c r="M27" s="60">
        <f>(1-food_insecure)*(0.3)</f>
        <v>0.22469999999999998</v>
      </c>
      <c r="N27" s="60">
        <f>(1-food_insecure)*(0.3)</f>
        <v>0.22469999999999998</v>
      </c>
      <c r="O27" s="60">
        <f>(1-food_insecure)*(0.3)</f>
        <v>0.22469999999999998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0.8140869904000001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tou2YW9Rs+ZvPRyk1da32D94zVwVtHSPt/q18CR6AqcolcdAUMYLuObmWUBZq1Jm2KtVK7C4TWjQyB1WEJXH6A==" saltValue="RoWT84B9xtFi++KXz9ef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J+2WFd+nruqX1Eyeyz6y24QAL06sOpA9ivgA6yVq8+XO26or4WJBkmSyNKZw3oGPP9aMc/46m8ISdsC7jeYh5Q==" saltValue="yiAetj5JYfDHpbsTAA+Lz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hZ66PZ5mpmt5PqCqZOisx6yUasHu46a0ZWmVgBGwPXDSPQS/uYhxpS/vdTfqNSz9VoPA2z7so0IjEXGXDfSKw==" saltValue="Uon7t5zMsTeuFf6NDywZB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UnmAl2Fuq73aohLZH3KwkKRr3KJgibPtsy5aXw3b03NC8qZXTb0F/Zi6XMKR6vMpNtJ8vOeSl9i9w9+MpG75g==" saltValue="lE5VafsGE8Qkx5zg1+7Sh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9C4fQ78SRaEcJesiIs4HFWUO79SZMWrZ+eseNiCF3nRHDyMWIewRwpwOGYTICPFmTbX1ut+Ie2uHRl0G3I4l3g==" saltValue="xgJO3lZL3pPZbQp3vXrDR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Bdo1MMMAC/F251U6LSJw12he+BzVtFK/gGMdwCjlQup48d8m897d/C1TzxY6btSoJjMKyYlKxJqysUAOgoaKg==" saltValue="OokjVx8Lc4hVuZ/QCIvep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17531.245200000001</v>
      </c>
      <c r="C2" s="49">
        <v>35000</v>
      </c>
      <c r="D2" s="49">
        <v>55000</v>
      </c>
      <c r="E2" s="49">
        <v>905000</v>
      </c>
      <c r="F2" s="49">
        <v>588000</v>
      </c>
      <c r="G2" s="17">
        <f t="shared" ref="G2:G11" si="0">C2+D2+E2+F2</f>
        <v>1583000</v>
      </c>
      <c r="H2" s="17">
        <f t="shared" ref="H2:H11" si="1">(B2 + stillbirth*B2/(1000-stillbirth))/(1-abortion)</f>
        <v>20124.370902487237</v>
      </c>
      <c r="I2" s="17">
        <f t="shared" ref="I2:I11" si="2">G2-H2</f>
        <v>1562875.6290975127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17678.707200000001</v>
      </c>
      <c r="C3" s="50">
        <v>35000</v>
      </c>
      <c r="D3" s="50">
        <v>57000</v>
      </c>
      <c r="E3" s="50">
        <v>939000</v>
      </c>
      <c r="F3" s="50">
        <v>605000</v>
      </c>
      <c r="G3" s="17">
        <f t="shared" si="0"/>
        <v>1636000</v>
      </c>
      <c r="H3" s="17">
        <f t="shared" si="1"/>
        <v>20293.644673298601</v>
      </c>
      <c r="I3" s="17">
        <f t="shared" si="2"/>
        <v>1615706.3553267014</v>
      </c>
    </row>
    <row r="4" spans="1:9" ht="15.75" customHeight="1" x14ac:dyDescent="0.2">
      <c r="A4" s="5">
        <f t="shared" si="3"/>
        <v>2023</v>
      </c>
      <c r="B4" s="49">
        <v>17792.481599999999</v>
      </c>
      <c r="C4" s="50">
        <v>36000</v>
      </c>
      <c r="D4" s="50">
        <v>57000</v>
      </c>
      <c r="E4" s="50">
        <v>975000</v>
      </c>
      <c r="F4" s="50">
        <v>624000</v>
      </c>
      <c r="G4" s="17">
        <f t="shared" si="0"/>
        <v>1692000</v>
      </c>
      <c r="H4" s="17">
        <f t="shared" si="1"/>
        <v>20424.247958957276</v>
      </c>
      <c r="I4" s="17">
        <f t="shared" si="2"/>
        <v>1671575.7520410428</v>
      </c>
    </row>
    <row r="5" spans="1:9" ht="15.75" customHeight="1" x14ac:dyDescent="0.2">
      <c r="A5" s="5">
        <f t="shared" si="3"/>
        <v>2024</v>
      </c>
      <c r="B5" s="49">
        <v>17899.171200000001</v>
      </c>
      <c r="C5" s="50">
        <v>37000</v>
      </c>
      <c r="D5" s="50">
        <v>59000</v>
      </c>
      <c r="E5" s="50">
        <v>1012000</v>
      </c>
      <c r="F5" s="50">
        <v>645000</v>
      </c>
      <c r="G5" s="17">
        <f t="shared" si="0"/>
        <v>1753000</v>
      </c>
      <c r="H5" s="17">
        <f t="shared" si="1"/>
        <v>20546.718499831237</v>
      </c>
      <c r="I5" s="17">
        <f t="shared" si="2"/>
        <v>1732453.2815001688</v>
      </c>
    </row>
    <row r="6" spans="1:9" ht="15.75" customHeight="1" x14ac:dyDescent="0.2">
      <c r="A6" s="5">
        <f t="shared" si="3"/>
        <v>2025</v>
      </c>
      <c r="B6" s="49">
        <v>18024.198</v>
      </c>
      <c r="C6" s="50">
        <v>37000</v>
      </c>
      <c r="D6" s="50">
        <v>61000</v>
      </c>
      <c r="E6" s="50">
        <v>1052000</v>
      </c>
      <c r="F6" s="50">
        <v>667000</v>
      </c>
      <c r="G6" s="17">
        <f t="shared" si="0"/>
        <v>1817000</v>
      </c>
      <c r="H6" s="17">
        <f t="shared" si="1"/>
        <v>20690.238578824319</v>
      </c>
      <c r="I6" s="17">
        <f t="shared" si="2"/>
        <v>1796309.7614211757</v>
      </c>
    </row>
    <row r="7" spans="1:9" ht="15.75" customHeight="1" x14ac:dyDescent="0.2">
      <c r="A7" s="5">
        <f t="shared" si="3"/>
        <v>2026</v>
      </c>
      <c r="B7" s="49">
        <v>18169.488399999998</v>
      </c>
      <c r="C7" s="50">
        <v>38000</v>
      </c>
      <c r="D7" s="50">
        <v>63000</v>
      </c>
      <c r="E7" s="50">
        <v>1093000</v>
      </c>
      <c r="F7" s="50">
        <v>693000</v>
      </c>
      <c r="G7" s="17">
        <f t="shared" si="0"/>
        <v>1887000</v>
      </c>
      <c r="H7" s="17">
        <f t="shared" si="1"/>
        <v>20857.019538466062</v>
      </c>
      <c r="I7" s="17">
        <f t="shared" si="2"/>
        <v>1866142.9804615339</v>
      </c>
    </row>
    <row r="8" spans="1:9" ht="15.75" customHeight="1" x14ac:dyDescent="0.2">
      <c r="A8" s="5">
        <f t="shared" si="3"/>
        <v>2027</v>
      </c>
      <c r="B8" s="49">
        <v>18334.439200000001</v>
      </c>
      <c r="C8" s="50">
        <v>38000</v>
      </c>
      <c r="D8" s="50">
        <v>64000</v>
      </c>
      <c r="E8" s="50">
        <v>1136000</v>
      </c>
      <c r="F8" s="50">
        <v>719000</v>
      </c>
      <c r="G8" s="17">
        <f t="shared" si="0"/>
        <v>1957000</v>
      </c>
      <c r="H8" s="17">
        <f t="shared" si="1"/>
        <v>21046.368956718565</v>
      </c>
      <c r="I8" s="17">
        <f t="shared" si="2"/>
        <v>1935953.6310432814</v>
      </c>
    </row>
    <row r="9" spans="1:9" ht="15.75" customHeight="1" x14ac:dyDescent="0.2">
      <c r="A9" s="5">
        <f t="shared" si="3"/>
        <v>2028</v>
      </c>
      <c r="B9" s="49">
        <v>18493.628400000001</v>
      </c>
      <c r="C9" s="50">
        <v>38000</v>
      </c>
      <c r="D9" s="50">
        <v>65000</v>
      </c>
      <c r="E9" s="50">
        <v>1180000</v>
      </c>
      <c r="F9" s="50">
        <v>748000</v>
      </c>
      <c r="G9" s="17">
        <f t="shared" si="0"/>
        <v>2031000</v>
      </c>
      <c r="H9" s="17">
        <f t="shared" si="1"/>
        <v>21229.104550677985</v>
      </c>
      <c r="I9" s="17">
        <f t="shared" si="2"/>
        <v>2009770.8954493219</v>
      </c>
    </row>
    <row r="10" spans="1:9" ht="15.75" customHeight="1" x14ac:dyDescent="0.2">
      <c r="A10" s="5">
        <f t="shared" si="3"/>
        <v>2029</v>
      </c>
      <c r="B10" s="49">
        <v>18647.056</v>
      </c>
      <c r="C10" s="50">
        <v>39000</v>
      </c>
      <c r="D10" s="50">
        <v>67000</v>
      </c>
      <c r="E10" s="50">
        <v>1225000</v>
      </c>
      <c r="F10" s="50">
        <v>778000</v>
      </c>
      <c r="G10" s="17">
        <f t="shared" si="0"/>
        <v>2109000</v>
      </c>
      <c r="H10" s="17">
        <f t="shared" si="1"/>
        <v>21405.226320344322</v>
      </c>
      <c r="I10" s="17">
        <f t="shared" si="2"/>
        <v>2087594.7736796557</v>
      </c>
    </row>
    <row r="11" spans="1:9" ht="15.75" customHeight="1" x14ac:dyDescent="0.2">
      <c r="A11" s="5">
        <f t="shared" si="3"/>
        <v>2030</v>
      </c>
      <c r="B11" s="49">
        <v>18794.722000000002</v>
      </c>
      <c r="C11" s="50">
        <v>39000</v>
      </c>
      <c r="D11" s="50">
        <v>68000</v>
      </c>
      <c r="E11" s="50">
        <v>1271000</v>
      </c>
      <c r="F11" s="50">
        <v>810000</v>
      </c>
      <c r="G11" s="17">
        <f t="shared" si="0"/>
        <v>2188000</v>
      </c>
      <c r="H11" s="17">
        <f t="shared" si="1"/>
        <v>21574.734265717572</v>
      </c>
      <c r="I11" s="17">
        <f t="shared" si="2"/>
        <v>2166425.2657342823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FOMW3sZ5A+zJHP3xeKh9AfL8IHmeVvgqcSHW8MrMa4m3h7tSeE6p/RfLaxI0K5o7I5KaxhapGDoXk4IlrKcpg==" saltValue="5JebODYq5hRoD1V1GQTGv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oYQRWEWMCcR49FBVykxdFjt7YfwMwRbHz2dUBL61TrL+y4t76eZVXCS2qlabE0XAyBJnpFyTGMNByIwPnCOuQ==" saltValue="mS+40j2at5P9knTm4kIlG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pAty/vmrwv9RxrJ76PTVHyX+dcTDyzRksWaLo355Sv9dBf4OChU6FWl6XtRc6IIv6N6fALQIJMJl2KIf7LWnUQ==" saltValue="ZN89Chwb5R8SMpgPPQnO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omXoIcv/BDsy66BCtYu1SH2XmHarvOyWh3wjQpi/HhnKc/TVMp72ZfogbcTT4noBzas7ih+/cENYdSW707azpw==" saltValue="5Lr4PvqHlgU2XiKsOoVe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CPa7fHTMF8Qodxm7BLKBlZ8tQgHqX3T9x1sZL9OnExxH7SFpqL3f9fP5n5D7E0nnmb+eyvYUenarVFsXjm3TTg==" saltValue="Hw13jXUDfyiwkTyxTxTY1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Y206vJz1+MLemKymak+7LttUN/BI3NfttlqXtSFq6/6L7fuOW8LeCFaZLYLiYBSbvE0C4AM3Zgvr5AyLl8WCIg==" saltValue="OIeR9YNhJqgtnUNnw04J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R0QjH2Puadg8nMC4mWw90OLUWUB47kUbTZOl0AaBFPZg+lIfhje/xIWBOztWD4pE3Oc9FCgriGbvwbJeQQC2g==" saltValue="EHmXphiMUwMEE4/7pBSl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jOD+qDqzXpcohB6/aGaxljgaXAXj+0HkOflHC6JH+LUpHw9N/7xOqReThIhsMMifESN7AcGzSh6sSc2ahigDEw==" saltValue="EUE+82BDkL0sAx9li3BhT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2B3hjsrN0eD/zN0ZB9d8wfrGSLK9AXMzfmb4BgQ/yZT1tz9wm7hObtvvW99s3ev8MH3lkavLdZI3mdayoN9JQ==" saltValue="/wRD8gwqTvJ/v5ReNO4/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WAL/E+zeum4skkXPKN+8o2B88jy/nKx6Fe8Pcpx4pwK2PCilIc/Cq7fErFBsVkd7w8jHgZnZSJnPsSEaXRXgg==" saltValue="2ciqwnrv6MtQO9S+2UfTY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3.7070744212857679E-3</v>
      </c>
    </row>
    <row r="4" spans="1:8" ht="15.75" customHeight="1" x14ac:dyDescent="0.2">
      <c r="B4" s="19" t="s">
        <v>79</v>
      </c>
      <c r="C4" s="101">
        <v>0.1394976607664126</v>
      </c>
    </row>
    <row r="5" spans="1:8" ht="15.75" customHeight="1" x14ac:dyDescent="0.2">
      <c r="B5" s="19" t="s">
        <v>80</v>
      </c>
      <c r="C5" s="101">
        <v>5.7415039253705571E-2</v>
      </c>
    </row>
    <row r="6" spans="1:8" ht="15.75" customHeight="1" x14ac:dyDescent="0.2">
      <c r="B6" s="19" t="s">
        <v>81</v>
      </c>
      <c r="C6" s="101">
        <v>0.23052996022088171</v>
      </c>
    </row>
    <row r="7" spans="1:8" ht="15.75" customHeight="1" x14ac:dyDescent="0.2">
      <c r="B7" s="19" t="s">
        <v>82</v>
      </c>
      <c r="C7" s="101">
        <v>0.3115882245074395</v>
      </c>
    </row>
    <row r="8" spans="1:8" ht="15.75" customHeight="1" x14ac:dyDescent="0.2">
      <c r="B8" s="19" t="s">
        <v>83</v>
      </c>
      <c r="C8" s="101">
        <v>2.9533757551172672E-3</v>
      </c>
    </row>
    <row r="9" spans="1:8" ht="15.75" customHeight="1" x14ac:dyDescent="0.2">
      <c r="B9" s="19" t="s">
        <v>84</v>
      </c>
      <c r="C9" s="101">
        <v>0.18015935363806429</v>
      </c>
    </row>
    <row r="10" spans="1:8" ht="15.75" customHeight="1" x14ac:dyDescent="0.2">
      <c r="B10" s="19" t="s">
        <v>85</v>
      </c>
      <c r="C10" s="101">
        <v>7.4149311437093163E-2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0.123119208994277</v>
      </c>
      <c r="D14" s="55">
        <v>0.123119208994277</v>
      </c>
      <c r="E14" s="55">
        <v>0.123119208994277</v>
      </c>
      <c r="F14" s="55">
        <v>0.123119208994277</v>
      </c>
    </row>
    <row r="15" spans="1:8" ht="15.75" customHeight="1" x14ac:dyDescent="0.2">
      <c r="B15" s="19" t="s">
        <v>88</v>
      </c>
      <c r="C15" s="101">
        <v>0.19589750038172221</v>
      </c>
      <c r="D15" s="101">
        <v>0.19589750038172221</v>
      </c>
      <c r="E15" s="101">
        <v>0.19589750038172221</v>
      </c>
      <c r="F15" s="101">
        <v>0.19589750038172221</v>
      </c>
    </row>
    <row r="16" spans="1:8" ht="15.75" customHeight="1" x14ac:dyDescent="0.2">
      <c r="B16" s="19" t="s">
        <v>89</v>
      </c>
      <c r="C16" s="101">
        <v>2.076683909880999E-2</v>
      </c>
      <c r="D16" s="101">
        <v>2.076683909880999E-2</v>
      </c>
      <c r="E16" s="101">
        <v>2.076683909880999E-2</v>
      </c>
      <c r="F16" s="101">
        <v>2.076683909880999E-2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0.1057692302563011</v>
      </c>
      <c r="D18" s="101">
        <v>0.1057692302563011</v>
      </c>
      <c r="E18" s="101">
        <v>0.1057692302563011</v>
      </c>
      <c r="F18" s="101">
        <v>0.1057692302563011</v>
      </c>
    </row>
    <row r="19" spans="1:8" ht="15.75" customHeight="1" x14ac:dyDescent="0.2">
      <c r="B19" s="19" t="s">
        <v>92</v>
      </c>
      <c r="C19" s="101">
        <v>5.9979071498551292E-2</v>
      </c>
      <c r="D19" s="101">
        <v>5.9979071498551292E-2</v>
      </c>
      <c r="E19" s="101">
        <v>5.9979071498551292E-2</v>
      </c>
      <c r="F19" s="101">
        <v>5.9979071498551292E-2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0.14774738296138121</v>
      </c>
      <c r="D21" s="101">
        <v>0.14774738296138121</v>
      </c>
      <c r="E21" s="101">
        <v>0.14774738296138121</v>
      </c>
      <c r="F21" s="101">
        <v>0.14774738296138121</v>
      </c>
    </row>
    <row r="22" spans="1:8" ht="15.75" customHeight="1" x14ac:dyDescent="0.2">
      <c r="B22" s="19" t="s">
        <v>95</v>
      </c>
      <c r="C22" s="101">
        <v>0.3467207668089573</v>
      </c>
      <c r="D22" s="101">
        <v>0.3467207668089573</v>
      </c>
      <c r="E22" s="101">
        <v>0.3467207668089573</v>
      </c>
      <c r="F22" s="101">
        <v>0.3467207668089573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4.7769731000000003E-2</v>
      </c>
    </row>
    <row r="27" spans="1:8" ht="15.75" customHeight="1" x14ac:dyDescent="0.2">
      <c r="B27" s="19" t="s">
        <v>102</v>
      </c>
      <c r="C27" s="101">
        <v>1.8843999E-2</v>
      </c>
    </row>
    <row r="28" spans="1:8" ht="15.75" customHeight="1" x14ac:dyDescent="0.2">
      <c r="B28" s="19" t="s">
        <v>103</v>
      </c>
      <c r="C28" s="101">
        <v>0.22958879300000001</v>
      </c>
    </row>
    <row r="29" spans="1:8" ht="15.75" customHeight="1" x14ac:dyDescent="0.2">
      <c r="B29" s="19" t="s">
        <v>104</v>
      </c>
      <c r="C29" s="101">
        <v>0.13888713499999999</v>
      </c>
    </row>
    <row r="30" spans="1:8" ht="15.75" customHeight="1" x14ac:dyDescent="0.2">
      <c r="B30" s="19" t="s">
        <v>2</v>
      </c>
      <c r="C30" s="101">
        <v>5.0046261000000002E-2</v>
      </c>
    </row>
    <row r="31" spans="1:8" ht="15.75" customHeight="1" x14ac:dyDescent="0.2">
      <c r="B31" s="19" t="s">
        <v>105</v>
      </c>
      <c r="C31" s="101">
        <v>7.1139825000000018E-2</v>
      </c>
    </row>
    <row r="32" spans="1:8" ht="15.75" customHeight="1" x14ac:dyDescent="0.2">
      <c r="B32" s="19" t="s">
        <v>106</v>
      </c>
      <c r="C32" s="101">
        <v>0.14767061300000001</v>
      </c>
    </row>
    <row r="33" spans="2:3" ht="15.75" customHeight="1" x14ac:dyDescent="0.2">
      <c r="B33" s="19" t="s">
        <v>107</v>
      </c>
      <c r="C33" s="101">
        <v>0.123389649</v>
      </c>
    </row>
    <row r="34" spans="2:3" ht="15.75" customHeight="1" x14ac:dyDescent="0.2">
      <c r="B34" s="19" t="s">
        <v>108</v>
      </c>
      <c r="C34" s="101">
        <v>0.17266399499999999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8qY2px8Z+v/gcoEHPnczJl44g76azvISWZ1a9gvVYfEthPwQjLQdZKNe+8YNJwb88sLSW6t8DeO70t7mEPqfIg==" saltValue="3FdN7sBnxgwCfQbIGbz65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0.61941419899999994</v>
      </c>
      <c r="D14" s="54">
        <v>0.61082815785800004</v>
      </c>
      <c r="E14" s="54">
        <v>0.61082815785800004</v>
      </c>
      <c r="F14" s="54">
        <v>0.46499616867100002</v>
      </c>
      <c r="G14" s="54">
        <v>0.46499616867100002</v>
      </c>
      <c r="H14" s="45">
        <v>0.48599999999999999</v>
      </c>
      <c r="I14" s="55">
        <v>0.48599999999999999</v>
      </c>
      <c r="J14" s="55">
        <v>0.48599999999999999</v>
      </c>
      <c r="K14" s="55">
        <v>0.48599999999999999</v>
      </c>
      <c r="L14" s="45">
        <v>0.38200000000000001</v>
      </c>
      <c r="M14" s="55">
        <v>0.38200000000000001</v>
      </c>
      <c r="N14" s="55">
        <v>0.38200000000000001</v>
      </c>
      <c r="O14" s="55">
        <v>0.38200000000000001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0.33511299228618391</v>
      </c>
      <c r="D15" s="52">
        <f t="shared" si="0"/>
        <v>0.33046780665170372</v>
      </c>
      <c r="E15" s="52">
        <f t="shared" si="0"/>
        <v>0.33046780665170372</v>
      </c>
      <c r="F15" s="52">
        <f t="shared" si="0"/>
        <v>0.25157036718970971</v>
      </c>
      <c r="G15" s="52">
        <f t="shared" si="0"/>
        <v>0.25157036718970971</v>
      </c>
      <c r="H15" s="52">
        <f t="shared" si="0"/>
        <v>0.26293377599999995</v>
      </c>
      <c r="I15" s="52">
        <f t="shared" si="0"/>
        <v>0.26293377599999995</v>
      </c>
      <c r="J15" s="52">
        <f t="shared" si="0"/>
        <v>0.26293377599999995</v>
      </c>
      <c r="K15" s="52">
        <f t="shared" si="0"/>
        <v>0.26293377599999995</v>
      </c>
      <c r="L15" s="52">
        <f t="shared" si="0"/>
        <v>0.20666811199999999</v>
      </c>
      <c r="M15" s="52">
        <f t="shared" si="0"/>
        <v>0.20666811199999999</v>
      </c>
      <c r="N15" s="52">
        <f t="shared" si="0"/>
        <v>0.20666811199999999</v>
      </c>
      <c r="O15" s="52">
        <f t="shared" si="0"/>
        <v>0.20666811199999999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FUTW/13SOa9TOl0Coh2/KMq6Q+1xpSpR6WunJesVeM32fSmipcKYlXarvrVl1pANqTONgXtQaQDSnOLE99bUg==" saltValue="hhpxVU508y5s+BT+ArKT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ZrOr7V7m3CTQcpgJ3VDxYcmH1dAOOmPlgACWA5NPg8Nkx0bVAL+vvM+mKd5RhcluP+zqQkwhNUXl1UrKRcnuFg==" saltValue="NAurRhYPbCnnXaopDZ5Yk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e+zdaT2pD7eYx2bsL+OXCJxzYiG7bptApck0yYouVGXMa+yc7AKNrApVFUyq1UrWzq+Yab2/1JPa8qqLL1PPw==" saltValue="WUS7iG25+hIUmVm6SG3gP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6WndB8NUc0NBIkNeeFGakh9rL5u4U2BLU+5nwPUUtm/zEQ+Pd4if8feqxhFHikr+QhEE19MdXwRhnFdTvjMT0Q==" saltValue="H+dBPgQFh0H6nH2z3/uU6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GWihFAevv/HPVfm4E2D8io58HmOdUco4T+F5zgXbQmg0p2iN2pvyh/js+QMM6iCf9QTDV0zkcpZAgJEXSVleMw==" saltValue="dTbylNGuylb4R1N73bVeX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dBgrM4IVc69Y8MOce4SQJDnpXQn/1ddZLm7CEUYq+0fz/ejQQvefZlE+QRq9yrq0DigAjjs3oKQ/lZOnVB7Y8w==" saltValue="XbubOM6MMsxiLwXJ/3Fd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2023-01-27T03:39:37Z</dcterms:modified>
</cp:coreProperties>
</file>