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13A13E1-289A-4CB0-8FFB-5CFC99E1ED9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<sst xmlns="http://schemas.openxmlformats.org/spreadsheetml/2006/main" count="1109" uniqueCount="272">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</sst>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173749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0.86947998046874997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0.69599999999999995</v>
      </c>
    </row>
    <row r="13" spans="1:3" ht="15" customHeight="1">
      <c r="B13" s="7" t="s">
        <v>110</v>
      </c>
      <c r="C13" s="66">
        <v>0.871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7.4200000000000002E-2</v>
      </c>
    </row>
    <row r="24" spans="1:3" ht="15" customHeight="1">
      <c r="B24" s="20" t="s">
        <v>102</v>
      </c>
      <c r="C24" s="67">
        <v>0.63170000000000004</v>
      </c>
    </row>
    <row r="25" spans="1:3" ht="15" customHeight="1">
      <c r="B25" s="20" t="s">
        <v>103</v>
      </c>
      <c r="C25" s="67">
        <v>0.28189999999999998</v>
      </c>
    </row>
    <row r="26" spans="1:3" ht="15" customHeight="1">
      <c r="B26" s="20" t="s">
        <v>104</v>
      </c>
      <c r="C26" s="67">
        <v>1.2199999999999999E-2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0.33899999999999997</v>
      </c>
    </row>
    <row r="30" spans="1:3" ht="14.25" customHeight="1">
      <c r="B30" s="30" t="s">
        <v>76</v>
      </c>
      <c r="C30" s="69">
        <v>4.0999999999999995E-2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0.55299999999999994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6.1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0.28999999999999998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1.5767494393999997</v>
      </c>
      <c r="D51" s="17"/>
    </row>
    <row r="52" spans="1:4" ht="15" customHeight="1">
      <c r="B52" s="16" t="s">
        <v>125</v>
      </c>
      <c r="C52" s="65">
        <v>1.58222843297</v>
      </c>
    </row>
    <row r="53" spans="1:4" ht="15.75" customHeight="1">
      <c r="B53" s="16" t="s">
        <v>126</v>
      </c>
      <c r="C53" s="65">
        <v>1.58222843297</v>
      </c>
    </row>
    <row r="54" spans="1:4" ht="15.75" customHeight="1">
      <c r="B54" s="16" t="s">
        <v>127</v>
      </c>
      <c r="C54" s="65">
        <v>1.3289267629000001</v>
      </c>
    </row>
    <row r="55" spans="1:4" ht="15.75" customHeight="1">
      <c r="B55" s="16" t="s">
        <v>128</v>
      </c>
      <c r="C55" s="65">
        <v>1.3289267629000001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0.60234891289851689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1.2223900000000001E-2</v>
      </c>
      <c r="E3" s="26">
        <f>frac_mam_12_23months * 2.6</f>
        <v>7.9276600000000013E-3</v>
      </c>
      <c r="F3" s="26">
        <f>frac_mam_24_59months * 2.6</f>
        <v>2.1845720000000002E-2</v>
      </c>
    </row>
    <row r="4" spans="1:6" ht="15.75" customHeight="1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3.2705400000000006E-3</v>
      </c>
      <c r="E4" s="26">
        <f>frac_sam_12_23months * 2.6</f>
        <v>3.4114599999999998E-3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34896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40271.430549785349</v>
      </c>
      <c r="I2" s="22">
        <f>G2-H2</f>
        <v>637728.56945021462</v>
      </c>
    </row>
    <row r="3" spans="1:9" ht="15.75" customHeight="1">
      <c r="A3" s="92">
        <f t="shared" ref="A3:A40" si="2">IF($A$2+ROW(A3)-2&lt;=end_year,A2+1,"")</f>
        <v>2020</v>
      </c>
      <c r="B3" s="74">
        <v>34682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40024.465678807181</v>
      </c>
      <c r="I3" s="22">
        <f t="shared" ref="I3:I15" si="3">G3-H3</f>
        <v>629975.53432119277</v>
      </c>
    </row>
    <row r="4" spans="1:9" ht="15.75" customHeight="1">
      <c r="A4" s="92">
        <f t="shared" si="2"/>
        <v>2021</v>
      </c>
      <c r="B4" s="74">
        <v>34310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39595.162258228316</v>
      </c>
      <c r="I4" s="22">
        <f t="shared" si="3"/>
        <v>624404.83774177171</v>
      </c>
    </row>
    <row r="5" spans="1:9" ht="15.75" customHeight="1">
      <c r="A5" s="92">
        <f t="shared" si="2"/>
        <v>2022</v>
      </c>
      <c r="B5" s="74">
        <v>33704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38895.813137607904</v>
      </c>
      <c r="I5" s="22">
        <f t="shared" si="3"/>
        <v>615104.18686239212</v>
      </c>
    </row>
    <row r="6" spans="1:9" ht="15.75" customHeight="1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3.1088089999999997E-3</v>
      </c>
    </row>
    <row r="4" spans="1:8" ht="15.75" customHeight="1">
      <c r="B4" s="24" t="s">
        <v>7</v>
      </c>
      <c r="C4" s="76">
        <v>8.6089965330358505E-3</v>
      </c>
    </row>
    <row r="5" spans="1:8" ht="15.75" customHeight="1">
      <c r="B5" s="24" t="s">
        <v>8</v>
      </c>
      <c r="C5" s="76">
        <v>0.10718667378646962</v>
      </c>
    </row>
    <row r="6" spans="1:8" ht="15.75" customHeight="1">
      <c r="B6" s="24" t="s">
        <v>10</v>
      </c>
      <c r="C6" s="76">
        <v>4.0317878254180553E-2</v>
      </c>
    </row>
    <row r="7" spans="1:8" ht="15.75" customHeight="1">
      <c r="B7" s="24" t="s">
        <v>13</v>
      </c>
      <c r="C7" s="76">
        <v>0.13490381416608827</v>
      </c>
    </row>
    <row r="8" spans="1:8" ht="15.75" customHeight="1">
      <c r="B8" s="24" t="s">
        <v>14</v>
      </c>
      <c r="C8" s="76">
        <v>4.594211875280633E-6</v>
      </c>
    </row>
    <row r="9" spans="1:8" ht="15.75" customHeight="1">
      <c r="B9" s="24" t="s">
        <v>27</v>
      </c>
      <c r="C9" s="76">
        <v>0.27034643846260575</v>
      </c>
    </row>
    <row r="10" spans="1:8" ht="15.75" customHeight="1">
      <c r="B10" s="24" t="s">
        <v>15</v>
      </c>
      <c r="C10" s="76">
        <v>0.43552279558574469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5.4900000000000004E-2</v>
      </c>
    </row>
    <row r="27" spans="1:8" ht="15.75" customHeight="1">
      <c r="B27" s="24" t="s">
        <v>39</v>
      </c>
      <c r="C27" s="76">
        <v>6.1100000000000002E-2</v>
      </c>
    </row>
    <row r="28" spans="1:8" ht="15.75" customHeight="1">
      <c r="B28" s="24" t="s">
        <v>40</v>
      </c>
      <c r="C28" s="76">
        <v>0.12189999999999999</v>
      </c>
    </row>
    <row r="29" spans="1:8" ht="15.75" customHeight="1">
      <c r="B29" s="24" t="s">
        <v>41</v>
      </c>
      <c r="C29" s="76">
        <v>0.13519999999999999</v>
      </c>
    </row>
    <row r="30" spans="1:8" ht="15.75" customHeight="1">
      <c r="B30" s="24" t="s">
        <v>42</v>
      </c>
      <c r="C30" s="76">
        <v>8.1500000000000003E-2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0.1313</v>
      </c>
    </row>
    <row r="33" spans="2:3" ht="15.75" customHeight="1">
      <c r="B33" s="24" t="s">
        <v>45</v>
      </c>
      <c r="C33" s="76">
        <v>0.12720000000000001</v>
      </c>
    </row>
    <row r="34" spans="2:3" ht="15.75" customHeight="1">
      <c r="B34" s="24" t="s">
        <v>46</v>
      </c>
      <c r="C34" s="76">
        <v>0.22170000000000001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0.71389999999999998</v>
      </c>
      <c r="D2" s="77">
        <v>0.71389999999999998</v>
      </c>
      <c r="E2" s="77">
        <v>0.81150000000000011</v>
      </c>
      <c r="F2" s="77">
        <v>0.64980000000000004</v>
      </c>
      <c r="G2" s="77">
        <v>0.67909999999999993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0.1198</v>
      </c>
      <c r="F3" s="77">
        <v>0.21539999999999998</v>
      </c>
      <c r="G3" s="77">
        <v>0.20180000000000001</v>
      </c>
    </row>
    <row r="4" spans="1:15" ht="15.75" customHeight="1">
      <c r="A4" s="5"/>
      <c r="B4" s="11" t="s">
        <v>116</v>
      </c>
      <c r="C4" s="78">
        <v>8.5199999999999998E-2</v>
      </c>
      <c r="D4" s="78">
        <v>8.5199999999999998E-2</v>
      </c>
      <c r="E4" s="78">
        <v>2.75E-2</v>
      </c>
      <c r="F4" s="78">
        <v>7.5399999999999995E-2</v>
      </c>
      <c r="G4" s="78">
        <v>8.2400000000000001E-2</v>
      </c>
    </row>
    <row r="5" spans="1:15" ht="15.75" customHeight="1">
      <c r="A5" s="5"/>
      <c r="B5" s="11" t="s">
        <v>119</v>
      </c>
      <c r="C5" s="78">
        <v>2.7300000000000001E-2</v>
      </c>
      <c r="D5" s="78">
        <v>2.7300000000000001E-2</v>
      </c>
      <c r="E5" s="78">
        <v>4.1200000000000001E-2</v>
      </c>
      <c r="F5" s="78">
        <v>5.9400000000000001E-2</v>
      </c>
      <c r="G5" s="78">
        <v>3.6699999999999997E-2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>
      <c r="B10" s="7" t="s">
        <v>122</v>
      </c>
      <c r="C10" s="78">
        <v>2.8799999999999999E-2</v>
      </c>
      <c r="D10" s="78">
        <v>2.8799999999999999E-2</v>
      </c>
      <c r="E10" s="78">
        <v>4.7014999999999999E-3</v>
      </c>
      <c r="F10" s="78">
        <v>3.0491000000000003E-3</v>
      </c>
      <c r="G10" s="78">
        <v>8.4022000000000003E-3</v>
      </c>
    </row>
    <row r="11" spans="1:15" ht="15.75" customHeight="1">
      <c r="B11" s="7" t="s">
        <v>123</v>
      </c>
      <c r="C11" s="78">
        <v>2.0299999999999999E-2</v>
      </c>
      <c r="D11" s="78">
        <v>2.0299999999999999E-2</v>
      </c>
      <c r="E11" s="78">
        <v>1.2579000000000002E-3</v>
      </c>
      <c r="F11" s="78">
        <v>1.3120999999999999E-3</v>
      </c>
      <c r="G11" s="78">
        <v>4.3052000000000003E-3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0.23199999999999998</v>
      </c>
      <c r="I14" s="80">
        <v>0.23199999999999998</v>
      </c>
      <c r="J14" s="80">
        <v>0.23199999999999998</v>
      </c>
      <c r="K14" s="80">
        <v>0.23199999999999998</v>
      </c>
      <c r="L14" s="80">
        <v>0.25286000000000003</v>
      </c>
      <c r="M14" s="80">
        <v>0.25286000000000003</v>
      </c>
      <c r="N14" s="80">
        <v>0.25286000000000003</v>
      </c>
      <c r="O14" s="80">
        <v>0.25286000000000003</v>
      </c>
    </row>
    <row r="15" spans="1:15" ht="15.75" customHeight="1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0.13974494779245591</v>
      </c>
      <c r="I15" s="77">
        <f t="shared" si="0"/>
        <v>0.13974494779245591</v>
      </c>
      <c r="J15" s="77">
        <f t="shared" si="0"/>
        <v>0.13974494779245591</v>
      </c>
      <c r="K15" s="77">
        <f t="shared" si="0"/>
        <v>0.13974494779245591</v>
      </c>
      <c r="L15" s="77">
        <f t="shared" si="0"/>
        <v>0.15230994611551898</v>
      </c>
      <c r="M15" s="77">
        <f t="shared" si="0"/>
        <v>0.15230994611551898</v>
      </c>
      <c r="N15" s="77">
        <f t="shared" si="0"/>
        <v>0.15230994611551898</v>
      </c>
      <c r="O15" s="77">
        <f t="shared" si="0"/>
        <v>0.15230994611551898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0.45770000000000005</v>
      </c>
      <c r="D2" s="78">
        <v>0.3427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0.20449999999999999</v>
      </c>
      <c r="D3" s="78">
        <v>0.1532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0.2329</v>
      </c>
      <c r="D4" s="78">
        <v>0.377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0.10489999999999999</v>
      </c>
      <c r="D5" s="77">
        <f t="shared" ref="D5:G5" si="0">1-SUM(D2:D4)</f>
        <v>0.12709999999999999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>
        <v>0.1179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1.4035909999999999E-2</v>
      </c>
      <c r="D4" s="28">
        <v>1.402627E-2</v>
      </c>
      <c r="E4" s="28">
        <v>1.399947E-2</v>
      </c>
      <c r="F4" s="28">
        <v>1.399947E-2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0.23199999999999998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0.25286000000000003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0.3427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11.992000000000001</v>
      </c>
      <c r="D13" s="28">
        <v>11.693</v>
      </c>
      <c r="E13" s="28">
        <v>11.4</v>
      </c>
      <c r="F13" s="28">
        <v>11.127000000000001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>
      <c r="A14" s="11" t="s">
        <v>189</v>
      </c>
      <c r="B14" s="85">
        <v>0.185</v>
      </c>
      <c r="C14" s="85">
        <v>0.95</v>
      </c>
      <c r="D14" s="86">
        <v>13.79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14.62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0.76</v>
      </c>
      <c r="E17" s="86" t="s">
        <v>201</v>
      </c>
    </row>
    <row r="18" spans="1:5" ht="15.75" customHeight="1">
      <c r="A18" s="53" t="s">
        <v>175</v>
      </c>
      <c r="B18" s="85">
        <v>0.34299999999999997</v>
      </c>
      <c r="C18" s="85">
        <v>0.95</v>
      </c>
      <c r="D18" s="86">
        <v>10.08</v>
      </c>
      <c r="E18" s="86" t="s">
        <v>201</v>
      </c>
    </row>
    <row r="19" spans="1:5" ht="15.75" customHeight="1">
      <c r="A19" s="53" t="s">
        <v>174</v>
      </c>
      <c r="B19" s="85">
        <v>0.59299999999999997</v>
      </c>
      <c r="C19" s="85">
        <v>0.95</v>
      </c>
      <c r="D19" s="86">
        <v>10.69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7.73</v>
      </c>
      <c r="E27" s="86" t="s">
        <v>201</v>
      </c>
    </row>
    <row r="28" spans="1:5" ht="15.75" customHeight="1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>
      <c r="A29" s="53" t="s">
        <v>58</v>
      </c>
      <c r="B29" s="85">
        <v>0.59299999999999997</v>
      </c>
      <c r="C29" s="85">
        <v>0.95</v>
      </c>
      <c r="D29" s="86">
        <v>120.17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2020-08-31T01:04:12Z</dcterms:modified>
</cp:coreProperties>
</file>