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02D3A4D-FFA7-4E32-BC9A-88B46D751E26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<sst xmlns="http://schemas.openxmlformats.org/spreadsheetml/2006/main" count="1109" uniqueCount="272">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</sst>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887066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0.66099999999999992</v>
      </c>
    </row>
    <row r="12" spans="1:3" ht="15" customHeight="1">
      <c r="B12" s="7" t="s">
        <v>109</v>
      </c>
      <c r="C12" s="66">
        <v>0.32500000000000001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0.1489</v>
      </c>
    </row>
    <row r="24" spans="1:3" ht="15" customHeight="1">
      <c r="B24" s="20" t="s">
        <v>102</v>
      </c>
      <c r="C24" s="67">
        <v>0.65529999999999999</v>
      </c>
    </row>
    <row r="25" spans="1:3" ht="15" customHeight="1">
      <c r="B25" s="20" t="s">
        <v>103</v>
      </c>
      <c r="C25" s="67">
        <v>0.1857</v>
      </c>
    </row>
    <row r="26" spans="1:3" ht="15" customHeight="1">
      <c r="B26" s="20" t="s">
        <v>104</v>
      </c>
      <c r="C26" s="67">
        <v>1.01E-2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0.44</v>
      </c>
    </row>
    <row r="30" spans="1:3" ht="14.25" customHeight="1">
      <c r="B30" s="30" t="s">
        <v>76</v>
      </c>
      <c r="C30" s="69">
        <v>0.10199999999999999</v>
      </c>
    </row>
    <row r="31" spans="1:3" ht="14.25" customHeight="1">
      <c r="B31" s="30" t="s">
        <v>77</v>
      </c>
      <c r="C31" s="69">
        <v>0.115</v>
      </c>
    </row>
    <row r="32" spans="1:3" ht="14.25" customHeight="1">
      <c r="B32" s="30" t="s">
        <v>78</v>
      </c>
      <c r="C32" s="69">
        <v>0.34299999999999997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11.8</v>
      </c>
    </row>
    <row r="38" spans="1:5" ht="15" customHeight="1">
      <c r="B38" s="16" t="s">
        <v>91</v>
      </c>
      <c r="C38" s="68">
        <v>20.5</v>
      </c>
      <c r="D38" s="17"/>
      <c r="E38" s="18"/>
    </row>
    <row r="39" spans="1:5" ht="15" customHeight="1">
      <c r="B39" s="16" t="s">
        <v>90</v>
      </c>
      <c r="C39" s="68">
        <v>23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1.89E-2</v>
      </c>
      <c r="D45" s="17"/>
    </row>
    <row r="46" spans="1:5" ht="15.75" customHeight="1">
      <c r="B46" s="16" t="s">
        <v>11</v>
      </c>
      <c r="C46" s="67">
        <v>6.59E-2</v>
      </c>
      <c r="D46" s="17"/>
    </row>
    <row r="47" spans="1:5" ht="15.75" customHeight="1">
      <c r="B47" s="16" t="s">
        <v>12</v>
      </c>
      <c r="C47" s="67">
        <v>0.14319999999999999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2.7318871891574998</v>
      </c>
      <c r="D51" s="17"/>
    </row>
    <row r="52" spans="1:4" ht="15" customHeight="1">
      <c r="B52" s="16" t="s">
        <v>125</v>
      </c>
      <c r="C52" s="65">
        <v>1.7801117931899999</v>
      </c>
    </row>
    <row r="53" spans="1:4" ht="15.75" customHeight="1">
      <c r="B53" s="16" t="s">
        <v>126</v>
      </c>
      <c r="C53" s="65">
        <v>1.7801117931899999</v>
      </c>
    </row>
    <row r="54" spans="1:4" ht="15.75" customHeight="1">
      <c r="B54" s="16" t="s">
        <v>127</v>
      </c>
      <c r="C54" s="65">
        <v>0.95160264496899993</v>
      </c>
    </row>
    <row r="55" spans="1:4" ht="15.75" customHeight="1">
      <c r="B55" s="16" t="s">
        <v>128</v>
      </c>
      <c r="C55" s="65">
        <v>0.95160264496899993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0.50650108886673595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0.31408000000000003</v>
      </c>
      <c r="E3" s="26">
        <f>frac_mam_12_23months * 2.6</f>
        <v>8.4500000000000006E-2</v>
      </c>
      <c r="F3" s="26">
        <f>frac_mam_24_59months * 2.6</f>
        <v>6.0839999999999991E-2</v>
      </c>
    </row>
    <row r="4" spans="1:6" ht="15.75" customHeight="1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7.3580000000000007E-2</v>
      </c>
      <c r="E4" s="26">
        <f>frac_sam_12_23months * 2.6</f>
        <v>5.9540000000000003E-2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165674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193624.69248344816</v>
      </c>
      <c r="I2" s="22">
        <f>G2-H2</f>
        <v>2431375.307516552</v>
      </c>
    </row>
    <row r="3" spans="1:9" ht="15.75" customHeight="1">
      <c r="A3" s="92">
        <f t="shared" ref="A3:A40" si="2">IF($A$2+ROW(A3)-2&lt;=end_year,A2+1,"")</f>
        <v>2020</v>
      </c>
      <c r="B3" s="74">
        <v>159896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186871.89196454137</v>
      </c>
      <c r="I3" s="22">
        <f t="shared" ref="I3:I15" si="3">G3-H3</f>
        <v>2434128.1080354587</v>
      </c>
    </row>
    <row r="4" spans="1:9" ht="15.75" customHeight="1">
      <c r="A4" s="92">
        <f t="shared" si="2"/>
        <v>2021</v>
      </c>
      <c r="B4" s="74">
        <v>154738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180843.6910167184</v>
      </c>
      <c r="I4" s="22">
        <f t="shared" si="3"/>
        <v>2436156.3089832817</v>
      </c>
    </row>
    <row r="5" spans="1:9" ht="15.75" customHeight="1">
      <c r="A5" s="92">
        <f t="shared" si="2"/>
        <v>2022</v>
      </c>
      <c r="B5" s="74">
        <v>149855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175136.88503994062</v>
      </c>
      <c r="I5" s="22">
        <f t="shared" si="3"/>
        <v>2437863.1149600595</v>
      </c>
    </row>
    <row r="6" spans="1:9" ht="15.75" customHeight="1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2.3565612500000003E-2</v>
      </c>
    </row>
    <row r="4" spans="1:8" ht="15.75" customHeight="1">
      <c r="B4" s="24" t="s">
        <v>7</v>
      </c>
      <c r="C4" s="76">
        <v>8.2821670396721545E-2</v>
      </c>
    </row>
    <row r="5" spans="1:8" ht="15.75" customHeight="1">
      <c r="B5" s="24" t="s">
        <v>8</v>
      </c>
      <c r="C5" s="76">
        <v>0.31706284673277935</v>
      </c>
    </row>
    <row r="6" spans="1:8" ht="15.75" customHeight="1">
      <c r="B6" s="24" t="s">
        <v>10</v>
      </c>
      <c r="C6" s="76">
        <v>0.19450566139605599</v>
      </c>
    </row>
    <row r="7" spans="1:8" ht="15.75" customHeight="1">
      <c r="B7" s="24" t="s">
        <v>13</v>
      </c>
      <c r="C7" s="76">
        <v>0.15409798789742701</v>
      </c>
    </row>
    <row r="8" spans="1:8" ht="15.75" customHeight="1">
      <c r="B8" s="24" t="s">
        <v>14</v>
      </c>
      <c r="C8" s="76">
        <v>1.2248379567758052E-5</v>
      </c>
    </row>
    <row r="9" spans="1:8" ht="15.75" customHeight="1">
      <c r="B9" s="24" t="s">
        <v>27</v>
      </c>
      <c r="C9" s="76">
        <v>0.154676219650555</v>
      </c>
    </row>
    <row r="10" spans="1:8" ht="15.75" customHeight="1">
      <c r="B10" s="24" t="s">
        <v>15</v>
      </c>
      <c r="C10" s="76">
        <v>7.3257753046893415E-2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3.2300000000000002E-2</v>
      </c>
    </row>
    <row r="27" spans="1:8" ht="15.75" customHeight="1">
      <c r="B27" s="24" t="s">
        <v>39</v>
      </c>
      <c r="C27" s="76">
        <v>8.09E-2</v>
      </c>
    </row>
    <row r="28" spans="1:8" ht="15.75" customHeight="1">
      <c r="B28" s="24" t="s">
        <v>40</v>
      </c>
      <c r="C28" s="76">
        <v>0.1104</v>
      </c>
    </row>
    <row r="29" spans="1:8" ht="15.75" customHeight="1">
      <c r="B29" s="24" t="s">
        <v>41</v>
      </c>
      <c r="C29" s="76">
        <v>8.9900000000000008E-2</v>
      </c>
    </row>
    <row r="30" spans="1:8" ht="15.75" customHeight="1">
      <c r="B30" s="24" t="s">
        <v>42</v>
      </c>
      <c r="C30" s="76">
        <v>2.9600000000000001E-2</v>
      </c>
    </row>
    <row r="31" spans="1:8" ht="15.75" customHeight="1">
      <c r="B31" s="24" t="s">
        <v>43</v>
      </c>
      <c r="C31" s="76">
        <v>3.5499999999999997E-2</v>
      </c>
    </row>
    <row r="32" spans="1:8" ht="15.75" customHeight="1">
      <c r="B32" s="24" t="s">
        <v>44</v>
      </c>
      <c r="C32" s="76">
        <v>0.251</v>
      </c>
    </row>
    <row r="33" spans="2:3" ht="15.75" customHeight="1">
      <c r="B33" s="24" t="s">
        <v>45</v>
      </c>
      <c r="C33" s="76">
        <v>0.14169999999999999</v>
      </c>
    </row>
    <row r="34" spans="2:3" ht="15.75" customHeight="1">
      <c r="B34" s="24" t="s">
        <v>46</v>
      </c>
      <c r="C34" s="76">
        <v>0.22870000000000001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0.61209999999999998</v>
      </c>
      <c r="D2" s="77">
        <v>0.61209999999999998</v>
      </c>
      <c r="E2" s="77">
        <v>0.74409999999999998</v>
      </c>
      <c r="F2" s="77">
        <v>0.58450000000000002</v>
      </c>
      <c r="G2" s="77">
        <v>0.43159999999999998</v>
      </c>
    </row>
    <row r="3" spans="1:15" ht="15.75" customHeight="1">
      <c r="A3" s="5"/>
      <c r="B3" s="11" t="s">
        <v>118</v>
      </c>
      <c r="C3" s="77">
        <v>0.23280000000000001</v>
      </c>
      <c r="D3" s="77">
        <v>0.23280000000000001</v>
      </c>
      <c r="E3" s="77">
        <v>0.1217</v>
      </c>
      <c r="F3" s="77">
        <v>0.25290000000000001</v>
      </c>
      <c r="G3" s="77">
        <v>0.2457</v>
      </c>
    </row>
    <row r="4" spans="1:15" ht="15.75" customHeight="1">
      <c r="A4" s="5"/>
      <c r="B4" s="11" t="s">
        <v>116</v>
      </c>
      <c r="C4" s="78">
        <v>8.2599999999999993E-2</v>
      </c>
      <c r="D4" s="78">
        <v>8.2599999999999993E-2</v>
      </c>
      <c r="E4" s="78">
        <v>7.6200000000000004E-2</v>
      </c>
      <c r="F4" s="78">
        <v>9.5000000000000001E-2</v>
      </c>
      <c r="G4" s="78">
        <v>0.16949999999999998</v>
      </c>
    </row>
    <row r="5" spans="1:15" ht="15.75" customHeight="1">
      <c r="A5" s="5"/>
      <c r="B5" s="11" t="s">
        <v>119</v>
      </c>
      <c r="C5" s="78">
        <v>7.2599999999999998E-2</v>
      </c>
      <c r="D5" s="78">
        <v>7.2599999999999998E-2</v>
      </c>
      <c r="E5" s="78">
        <v>5.8099999999999999E-2</v>
      </c>
      <c r="F5" s="78">
        <v>6.7599999999999993E-2</v>
      </c>
      <c r="G5" s="78">
        <v>0.15329999999999999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0.71569999999999989</v>
      </c>
      <c r="F8" s="77">
        <v>0.81920000000000004</v>
      </c>
      <c r="G8" s="77">
        <v>0.88560000000000005</v>
      </c>
    </row>
    <row r="9" spans="1:15" ht="15.75" customHeight="1">
      <c r="B9" s="7" t="s">
        <v>121</v>
      </c>
      <c r="C9" s="77">
        <v>0.1789</v>
      </c>
      <c r="D9" s="77">
        <v>0.1789</v>
      </c>
      <c r="E9" s="77">
        <v>0.1351</v>
      </c>
      <c r="F9" s="77">
        <v>0.12539999999999998</v>
      </c>
      <c r="G9" s="77">
        <v>7.7499999999999999E-2</v>
      </c>
    </row>
    <row r="10" spans="1:15" ht="15.75" customHeight="1">
      <c r="B10" s="7" t="s">
        <v>122</v>
      </c>
      <c r="C10" s="78">
        <v>0.1268</v>
      </c>
      <c r="D10" s="78">
        <v>0.1268</v>
      </c>
      <c r="E10" s="78">
        <v>0.1208</v>
      </c>
      <c r="F10" s="78">
        <v>3.2500000000000001E-2</v>
      </c>
      <c r="G10" s="78">
        <v>2.3399999999999997E-2</v>
      </c>
    </row>
    <row r="11" spans="1:15" ht="15.75" customHeight="1">
      <c r="B11" s="7" t="s">
        <v>123</v>
      </c>
      <c r="C11" s="78">
        <v>5.1299999999999998E-2</v>
      </c>
      <c r="D11" s="78">
        <v>5.1299999999999998E-2</v>
      </c>
      <c r="E11" s="78">
        <v>2.8300000000000002E-2</v>
      </c>
      <c r="F11" s="78">
        <v>2.29E-2</v>
      </c>
      <c r="G11" s="78">
        <v>1.3600000000000001E-2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0.40100000000000002</v>
      </c>
      <c r="I14" s="80">
        <v>0.40100000000000002</v>
      </c>
      <c r="J14" s="80">
        <v>0.40100000000000002</v>
      </c>
      <c r="K14" s="80">
        <v>0.40100000000000002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0.20310693663556112</v>
      </c>
      <c r="I15" s="77">
        <f t="shared" si="0"/>
        <v>0.20310693663556112</v>
      </c>
      <c r="J15" s="77">
        <f t="shared" si="0"/>
        <v>0.20310693663556112</v>
      </c>
      <c r="K15" s="77">
        <f t="shared" si="0"/>
        <v>0.20310693663556112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0.22570000000000001</v>
      </c>
      <c r="D2" s="78">
        <v>8.5699999999999998E-2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0.39929999999999999</v>
      </c>
      <c r="D3" s="78">
        <v>0.36840000000000006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0.2722</v>
      </c>
      <c r="D4" s="78">
        <v>0.35759999999999997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0.1028</v>
      </c>
      <c r="D5" s="77">
        <f t="shared" ref="D5:G5" si="0">1-SUM(D2:D4)</f>
        <v>0.18829999999999991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>
        <v>0.26119999999999999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6.5400000000000014E-2</v>
      </c>
      <c r="D4" s="28">
        <v>6.5000000000000002E-2</v>
      </c>
      <c r="E4" s="28">
        <v>6.4799999999999996E-2</v>
      </c>
      <c r="F4" s="28">
        <v>6.4799999999999996E-2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8.5699999999999998E-2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32.988999999999997</v>
      </c>
      <c r="D13" s="28">
        <v>31.989000000000001</v>
      </c>
      <c r="E13" s="28">
        <v>31.079000000000001</v>
      </c>
      <c r="F13" s="28">
        <v>30.236000000000001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411.14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1.62</v>
      </c>
      <c r="E13" s="86" t="s">
        <v>201</v>
      </c>
    </row>
    <row r="14" spans="1:5" ht="15.75" customHeight="1">
      <c r="A14" s="11" t="s">
        <v>189</v>
      </c>
      <c r="B14" s="85">
        <v>1.6E-2</v>
      </c>
      <c r="C14" s="85">
        <v>0.95</v>
      </c>
      <c r="D14" s="86">
        <v>13.75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0.72</v>
      </c>
      <c r="E17" s="86" t="s">
        <v>201</v>
      </c>
    </row>
    <row r="18" spans="1:5" ht="15.75" customHeight="1">
      <c r="A18" s="53" t="s">
        <v>175</v>
      </c>
      <c r="B18" s="85">
        <v>8.5999999999999993E-2</v>
      </c>
      <c r="C18" s="85">
        <v>0.95</v>
      </c>
      <c r="D18" s="86">
        <v>9.49</v>
      </c>
      <c r="E18" s="86" t="s">
        <v>201</v>
      </c>
    </row>
    <row r="19" spans="1:5" ht="15.75" customHeight="1">
      <c r="A19" s="53" t="s">
        <v>174</v>
      </c>
      <c r="B19" s="85">
        <v>0.50900000000000001</v>
      </c>
      <c r="C19" s="85">
        <v>0.95</v>
      </c>
      <c r="D19" s="86">
        <v>10.06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7.48</v>
      </c>
      <c r="E27" s="86" t="s">
        <v>201</v>
      </c>
    </row>
    <row r="28" spans="1:5" ht="15.75" customHeight="1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>
      <c r="A29" s="53" t="s">
        <v>58</v>
      </c>
      <c r="B29" s="85">
        <v>0.50900000000000001</v>
      </c>
      <c r="C29" s="85">
        <v>0.95</v>
      </c>
      <c r="D29" s="86">
        <v>116.37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>
      <c r="A32" s="53" t="s">
        <v>28</v>
      </c>
      <c r="B32" s="85">
        <v>0.41</v>
      </c>
      <c r="C32" s="85">
        <v>0.95</v>
      </c>
      <c r="D32" s="86">
        <v>1.55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2020-08-31T01:04:17Z</dcterms:modified>
</cp:coreProperties>
</file>