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2637DCD-14BC-49D1-A034-8A982199A70A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<sst xmlns="http://schemas.openxmlformats.org/spreadsheetml/2006/main" count="1109" uniqueCount="272">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</sst>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14828045</v>
      </c>
    </row>
    <row r="8" spans="1:3" ht="15" customHeight="1">
      <c r="B8" s="7" t="s">
        <v>106</v>
      </c>
      <c r="C8" s="66">
        <v>4.8000000000000001E-2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0.84275520324706998</v>
      </c>
    </row>
    <row r="11" spans="1:3" ht="15" customHeight="1">
      <c r="B11" s="7" t="s">
        <v>108</v>
      </c>
      <c r="C11" s="66">
        <v>0.90900000000000003</v>
      </c>
    </row>
    <row r="12" spans="1:3" ht="15" customHeight="1">
      <c r="B12" s="7" t="s">
        <v>109</v>
      </c>
      <c r="C12" s="66">
        <v>0.49700000000000005</v>
      </c>
    </row>
    <row r="13" spans="1:3" ht="15" customHeight="1">
      <c r="B13" s="7" t="s">
        <v>110</v>
      </c>
      <c r="C13" s="66">
        <v>0.107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0.18280000000000002</v>
      </c>
    </row>
    <row r="24" spans="1:3" ht="15" customHeight="1">
      <c r="B24" s="20" t="s">
        <v>102</v>
      </c>
      <c r="C24" s="67">
        <v>0.54590000000000005</v>
      </c>
    </row>
    <row r="25" spans="1:3" ht="15" customHeight="1">
      <c r="B25" s="20" t="s">
        <v>103</v>
      </c>
      <c r="C25" s="67">
        <v>0.23910000000000001</v>
      </c>
    </row>
    <row r="26" spans="1:3" ht="15" customHeight="1">
      <c r="B26" s="20" t="s">
        <v>104</v>
      </c>
      <c r="C26" s="67">
        <v>3.2199999999999999E-2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</v>
      </c>
    </row>
    <row r="30" spans="1:3" ht="14.25" customHeight="1">
      <c r="B30" s="30" t="s">
        <v>76</v>
      </c>
      <c r="C30" s="69">
        <v>0.105</v>
      </c>
    </row>
    <row r="31" spans="1:3" ht="14.25" customHeight="1">
      <c r="B31" s="30" t="s">
        <v>77</v>
      </c>
      <c r="C31" s="69">
        <v>9.9000000000000005E-2</v>
      </c>
    </row>
    <row r="32" spans="1:3" ht="14.25" customHeight="1">
      <c r="B32" s="30" t="s">
        <v>78</v>
      </c>
      <c r="C32" s="69">
        <v>0.44600000000000001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8.5</v>
      </c>
    </row>
    <row r="38" spans="1:5" ht="15" customHeight="1">
      <c r="B38" s="16" t="s">
        <v>91</v>
      </c>
      <c r="C38" s="68">
        <v>13.2</v>
      </c>
      <c r="D38" s="17"/>
      <c r="E38" s="18"/>
    </row>
    <row r="39" spans="1:5" ht="15" customHeight="1">
      <c r="B39" s="16" t="s">
        <v>90</v>
      </c>
      <c r="C39" s="68">
        <v>14.8</v>
      </c>
      <c r="D39" s="17"/>
      <c r="E39" s="17"/>
    </row>
    <row r="40" spans="1:5" ht="15" customHeight="1">
      <c r="B40" s="16" t="s">
        <v>171</v>
      </c>
      <c r="C40" s="68">
        <v>0.44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1.9299999999999998E-2</v>
      </c>
      <c r="D45" s="17"/>
    </row>
    <row r="46" spans="1:5" ht="15.75" customHeight="1">
      <c r="B46" s="16" t="s">
        <v>11</v>
      </c>
      <c r="C46" s="67">
        <v>7.3099999999999998E-2</v>
      </c>
      <c r="D46" s="17"/>
    </row>
    <row r="47" spans="1:5" ht="15.75" customHeight="1">
      <c r="B47" s="16" t="s">
        <v>12</v>
      </c>
      <c r="C47" s="67">
        <v>0.1148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1.2795040448974926</v>
      </c>
      <c r="D51" s="17"/>
    </row>
    <row r="52" spans="1:4" ht="15" customHeight="1">
      <c r="B52" s="16" t="s">
        <v>125</v>
      </c>
      <c r="C52" s="65">
        <v>1.57861631651</v>
      </c>
    </row>
    <row r="53" spans="1:4" ht="15.75" customHeight="1">
      <c r="B53" s="16" t="s">
        <v>126</v>
      </c>
      <c r="C53" s="65">
        <v>1.57861631651</v>
      </c>
    </row>
    <row r="54" spans="1:4" ht="15.75" customHeight="1">
      <c r="B54" s="16" t="s">
        <v>127</v>
      </c>
      <c r="C54" s="65">
        <v>1.18606072264</v>
      </c>
    </row>
    <row r="55" spans="1:4" ht="15.75" customHeight="1">
      <c r="B55" s="16" t="s">
        <v>128</v>
      </c>
      <c r="C55" s="65">
        <v>1.18606072264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0.54093358507687406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5.4600000000000003E-2</v>
      </c>
      <c r="E3" s="26">
        <f>frac_mam_12_23months * 2.6</f>
        <v>3.3800000000000004E-2</v>
      </c>
      <c r="F3" s="26">
        <f>frac_mam_24_59months * 2.6</f>
        <v>4.4200000000000003E-2</v>
      </c>
    </row>
    <row r="4" spans="1:6" ht="15.75" customHeight="1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4.9140000000000003E-2</v>
      </c>
      <c r="E4" s="26">
        <f>frac_sam_12_23months * 2.6</f>
        <v>2.8860000000000004E-2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2923152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3389091.0102745686</v>
      </c>
      <c r="I2" s="22">
        <f>G2-H2</f>
        <v>54309908.989725433</v>
      </c>
    </row>
    <row r="3" spans="1:9" ht="15.75" customHeight="1">
      <c r="A3" s="92">
        <f t="shared" ref="A3:A40" si="2">IF($A$2+ROW(A3)-2&lt;=end_year,A2+1,"")</f>
        <v>2020</v>
      </c>
      <c r="B3" s="74">
        <v>2897738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3359626.1179476832</v>
      </c>
      <c r="I3" s="22">
        <f t="shared" ref="I3:I15" si="3">G3-H3</f>
        <v>54431373.882052317</v>
      </c>
    </row>
    <row r="4" spans="1:9" ht="15.75" customHeight="1">
      <c r="A4" s="92">
        <f t="shared" si="2"/>
        <v>2021</v>
      </c>
      <c r="B4" s="74">
        <v>2886503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3346600.3028342598</v>
      </c>
      <c r="I4" s="22">
        <f t="shared" si="3"/>
        <v>54484399.697165743</v>
      </c>
    </row>
    <row r="5" spans="1:9" ht="15.75" customHeight="1">
      <c r="A5" s="92">
        <f t="shared" si="2"/>
        <v>2022</v>
      </c>
      <c r="B5" s="74">
        <v>2855600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3310771.4853487117</v>
      </c>
      <c r="I5" s="22">
        <f t="shared" si="3"/>
        <v>54507228.514651291</v>
      </c>
    </row>
    <row r="6" spans="1:9" ht="15.75" customHeight="1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5.3424309999999999E-3</v>
      </c>
    </row>
    <row r="4" spans="1:8" ht="15.75" customHeight="1">
      <c r="B4" s="24" t="s">
        <v>7</v>
      </c>
      <c r="C4" s="76">
        <v>0.21269811659228516</v>
      </c>
    </row>
    <row r="5" spans="1:8" ht="15.75" customHeight="1">
      <c r="B5" s="24" t="s">
        <v>8</v>
      </c>
      <c r="C5" s="76">
        <v>2.9947694132160051E-2</v>
      </c>
    </row>
    <row r="6" spans="1:8" ht="15.75" customHeight="1">
      <c r="B6" s="24" t="s">
        <v>10</v>
      </c>
      <c r="C6" s="76">
        <v>0.11641545388642971</v>
      </c>
    </row>
    <row r="7" spans="1:8" ht="15.75" customHeight="1">
      <c r="B7" s="24" t="s">
        <v>13</v>
      </c>
      <c r="C7" s="76">
        <v>0.20847671643402971</v>
      </c>
    </row>
    <row r="8" spans="1:8" ht="15.75" customHeight="1">
      <c r="B8" s="24" t="s">
        <v>14</v>
      </c>
      <c r="C8" s="76">
        <v>2.9363800465862525E-4</v>
      </c>
    </row>
    <row r="9" spans="1:8" ht="15.75" customHeight="1">
      <c r="B9" s="24" t="s">
        <v>27</v>
      </c>
      <c r="C9" s="76">
        <v>0.20565286702024652</v>
      </c>
    </row>
    <row r="10" spans="1:8" ht="15.75" customHeight="1">
      <c r="B10" s="24" t="s">
        <v>15</v>
      </c>
      <c r="C10" s="76">
        <v>0.22117308293019011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5.79E-2</v>
      </c>
    </row>
    <row r="27" spans="1:8" ht="15.75" customHeight="1">
      <c r="B27" s="24" t="s">
        <v>39</v>
      </c>
      <c r="C27" s="76">
        <v>2.6800000000000001E-2</v>
      </c>
    </row>
    <row r="28" spans="1:8" ht="15.75" customHeight="1">
      <c r="B28" s="24" t="s">
        <v>40</v>
      </c>
      <c r="C28" s="76">
        <v>6.3E-2</v>
      </c>
    </row>
    <row r="29" spans="1:8" ht="15.75" customHeight="1">
      <c r="B29" s="24" t="s">
        <v>41</v>
      </c>
      <c r="C29" s="76">
        <v>0.2273</v>
      </c>
    </row>
    <row r="30" spans="1:8" ht="15.75" customHeight="1">
      <c r="B30" s="24" t="s">
        <v>42</v>
      </c>
      <c r="C30" s="76">
        <v>8.1699999999999995E-2</v>
      </c>
    </row>
    <row r="31" spans="1:8" ht="15.75" customHeight="1">
      <c r="B31" s="24" t="s">
        <v>43</v>
      </c>
      <c r="C31" s="76">
        <v>8.8599999999999998E-2</v>
      </c>
    </row>
    <row r="32" spans="1:8" ht="15.75" customHeight="1">
      <c r="B32" s="24" t="s">
        <v>44</v>
      </c>
      <c r="C32" s="76">
        <v>4.7E-2</v>
      </c>
    </row>
    <row r="33" spans="2:3" ht="15.75" customHeight="1">
      <c r="B33" s="24" t="s">
        <v>45</v>
      </c>
      <c r="C33" s="76">
        <v>0.18239999999999998</v>
      </c>
    </row>
    <row r="34" spans="2:3" ht="15.75" customHeight="1">
      <c r="B34" s="24" t="s">
        <v>46</v>
      </c>
      <c r="C34" s="76">
        <v>0.22530000000223516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0.75529999999999997</v>
      </c>
      <c r="D2" s="77">
        <v>0.75529999999999997</v>
      </c>
      <c r="E2" s="77">
        <v>0.71930000000000005</v>
      </c>
      <c r="F2" s="77">
        <v>0.62070000000000003</v>
      </c>
      <c r="G2" s="77">
        <v>0.60599999999999998</v>
      </c>
    </row>
    <row r="3" spans="1:15" ht="15.75" customHeight="1">
      <c r="A3" s="5"/>
      <c r="B3" s="11" t="s">
        <v>118</v>
      </c>
      <c r="C3" s="77">
        <v>0.16789999999999999</v>
      </c>
      <c r="D3" s="77">
        <v>0.16789999999999999</v>
      </c>
      <c r="E3" s="77">
        <v>0.17170000000000002</v>
      </c>
      <c r="F3" s="77">
        <v>0.22239999999999999</v>
      </c>
      <c r="G3" s="77">
        <v>0.25530000000000003</v>
      </c>
    </row>
    <row r="4" spans="1:15" ht="15.75" customHeight="1">
      <c r="A4" s="5"/>
      <c r="B4" s="11" t="s">
        <v>116</v>
      </c>
      <c r="C4" s="78">
        <v>4.2000000000000003E-2</v>
      </c>
      <c r="D4" s="78">
        <v>4.2000000000000003E-2</v>
      </c>
      <c r="E4" s="78">
        <v>8.3199999999999996E-2</v>
      </c>
      <c r="F4" s="78">
        <v>0.1106</v>
      </c>
      <c r="G4" s="78">
        <v>0.10039999999999999</v>
      </c>
    </row>
    <row r="5" spans="1:15" ht="15.75" customHeight="1">
      <c r="A5" s="5"/>
      <c r="B5" s="11" t="s">
        <v>119</v>
      </c>
      <c r="C5" s="78">
        <v>3.4799999999999998E-2</v>
      </c>
      <c r="D5" s="78">
        <v>3.4799999999999998E-2</v>
      </c>
      <c r="E5" s="78">
        <v>2.58E-2</v>
      </c>
      <c r="F5" s="78">
        <v>4.6300000000000001E-2</v>
      </c>
      <c r="G5" s="78">
        <v>3.8300000000000001E-2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0.8286</v>
      </c>
      <c r="D8" s="77">
        <v>0.8286</v>
      </c>
      <c r="E8" s="77">
        <v>0.86879999999999991</v>
      </c>
      <c r="F8" s="77">
        <v>0.92079999999999995</v>
      </c>
      <c r="G8" s="77">
        <v>0.89450000000000007</v>
      </c>
    </row>
    <row r="9" spans="1:15" ht="15.75" customHeight="1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>
      <c r="B10" s="7" t="s">
        <v>122</v>
      </c>
      <c r="C10" s="78">
        <v>3.7000000000000005E-2</v>
      </c>
      <c r="D10" s="78">
        <v>3.7000000000000005E-2</v>
      </c>
      <c r="E10" s="78">
        <v>2.1000000000000001E-2</v>
      </c>
      <c r="F10" s="78">
        <v>1.3000000000000001E-2</v>
      </c>
      <c r="G10" s="78">
        <v>1.7000000000000001E-2</v>
      </c>
    </row>
    <row r="11" spans="1:15" ht="15.75" customHeight="1">
      <c r="B11" s="7" t="s">
        <v>123</v>
      </c>
      <c r="C11" s="78">
        <v>2.1899999999999999E-2</v>
      </c>
      <c r="D11" s="78">
        <v>2.1899999999999999E-2</v>
      </c>
      <c r="E11" s="78">
        <v>1.89E-2</v>
      </c>
      <c r="F11" s="78">
        <v>1.11E-2</v>
      </c>
      <c r="G11" s="78">
        <v>3.0419000000000002E-3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0.27338000000000001</v>
      </c>
      <c r="M14" s="80">
        <v>0.27338000000000001</v>
      </c>
      <c r="N14" s="80">
        <v>0.27338000000000001</v>
      </c>
      <c r="O14" s="80">
        <v>0.27338000000000001</v>
      </c>
    </row>
    <row r="15" spans="1:15" ht="15.75" customHeight="1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0.14788042348831584</v>
      </c>
      <c r="M15" s="77">
        <f t="shared" si="0"/>
        <v>0.14788042348831584</v>
      </c>
      <c r="N15" s="77">
        <f t="shared" si="0"/>
        <v>0.14788042348831584</v>
      </c>
      <c r="O15" s="77">
        <f t="shared" si="0"/>
        <v>0.14788042348831584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0.58140000000000003</v>
      </c>
      <c r="D2" s="78">
        <v>0.2737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0.1552</v>
      </c>
      <c r="D3" s="78">
        <v>0.13100000000000001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0.2271</v>
      </c>
      <c r="D4" s="78">
        <v>0.33810000000000001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3.6299999999999999E-2</v>
      </c>
      <c r="D5" s="77">
        <f t="shared" ref="D5:G5" si="0">1-SUM(D2:D4)</f>
        <v>0.25719999999999998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>
        <v>0.13650000000000001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2.6851360000000001E-2</v>
      </c>
      <c r="D4" s="28">
        <v>2.6832160000000001E-2</v>
      </c>
      <c r="E4" s="28">
        <v>2.67248E-2</v>
      </c>
      <c r="F4" s="28">
        <v>2.67248E-2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0.27338000000000001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0.2737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17.436</v>
      </c>
      <c r="D13" s="28">
        <v>17.012</v>
      </c>
      <c r="E13" s="28">
        <v>16.606999999999999</v>
      </c>
      <c r="F13" s="28">
        <v>16.213999999999999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916.89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2.39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1.45</v>
      </c>
      <c r="E17" s="86" t="s">
        <v>201</v>
      </c>
    </row>
    <row r="18" spans="1:5" ht="15.75" customHeight="1">
      <c r="A18" s="53" t="s">
        <v>175</v>
      </c>
      <c r="B18" s="85">
        <v>0.27399999999999997</v>
      </c>
      <c r="C18" s="85">
        <v>0.95</v>
      </c>
      <c r="D18" s="86">
        <v>20.99</v>
      </c>
      <c r="E18" s="86" t="s">
        <v>201</v>
      </c>
    </row>
    <row r="19" spans="1:5" ht="15.75" customHeight="1">
      <c r="A19" s="53" t="s">
        <v>174</v>
      </c>
      <c r="B19" s="85">
        <v>0.56700000000000006</v>
      </c>
      <c r="C19" s="85">
        <v>0.95</v>
      </c>
      <c r="D19" s="86">
        <v>22.25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25.34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12.39</v>
      </c>
      <c r="E27" s="86" t="s">
        <v>201</v>
      </c>
    </row>
    <row r="28" spans="1:5" ht="15.75" customHeight="1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>
      <c r="A29" s="53" t="s">
        <v>58</v>
      </c>
      <c r="B29" s="85">
        <v>0.56700000000000006</v>
      </c>
      <c r="C29" s="85">
        <v>0.95</v>
      </c>
      <c r="D29" s="86">
        <v>190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2020-08-31T01:04:27Z</dcterms:modified>
</cp:coreProperties>
</file>