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E66C3B7-5D9F-411D-A77D-8089E10E826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<sst xmlns="http://schemas.openxmlformats.org/spreadsheetml/2006/main" count="1109" uniqueCount="272">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</sst>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730414</v>
      </c>
    </row>
    <row r="8" spans="1:3" ht="15" customHeight="1">
      <c r="B8" s="7" t="s">
        <v>106</v>
      </c>
      <c r="C8" s="66">
        <v>0.23600000000000002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9.845620155334471E-2</v>
      </c>
    </row>
    <row r="11" spans="1:3" ht="15" customHeight="1">
      <c r="B11" s="7" t="s">
        <v>108</v>
      </c>
      <c r="C11" s="66">
        <v>0.38100000000000001</v>
      </c>
    </row>
    <row r="12" spans="1:3" ht="15" customHeight="1">
      <c r="B12" s="7" t="s">
        <v>109</v>
      </c>
      <c r="C12" s="66">
        <v>0.29799999999999999</v>
      </c>
    </row>
    <row r="13" spans="1:3" ht="15" customHeight="1">
      <c r="B13" s="7" t="s">
        <v>110</v>
      </c>
      <c r="C13" s="66">
        <v>0.71299999999999997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0.10980000000000001</v>
      </c>
    </row>
    <row r="24" spans="1:3" ht="15" customHeight="1">
      <c r="B24" s="20" t="s">
        <v>102</v>
      </c>
      <c r="C24" s="67">
        <v>0.4572</v>
      </c>
    </row>
    <row r="25" spans="1:3" ht="15" customHeight="1">
      <c r="B25" s="20" t="s">
        <v>103</v>
      </c>
      <c r="C25" s="67">
        <v>0.30829999999999996</v>
      </c>
    </row>
    <row r="26" spans="1:3" ht="15" customHeight="1">
      <c r="B26" s="20" t="s">
        <v>104</v>
      </c>
      <c r="C26" s="67">
        <v>0.12469999999999999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7.8E-2</v>
      </c>
    </row>
    <row r="31" spans="1:3" ht="14.25" customHeight="1">
      <c r="B31" s="30" t="s">
        <v>77</v>
      </c>
      <c r="C31" s="69">
        <v>0.14899999999999999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41.5</v>
      </c>
    </row>
    <row r="38" spans="1:5" ht="15" customHeight="1">
      <c r="B38" s="16" t="s">
        <v>91</v>
      </c>
      <c r="C38" s="68">
        <v>87.6</v>
      </c>
      <c r="D38" s="17"/>
      <c r="E38" s="18"/>
    </row>
    <row r="39" spans="1:5" ht="15" customHeight="1">
      <c r="B39" s="16" t="s">
        <v>90</v>
      </c>
      <c r="C39" s="68">
        <v>121.5</v>
      </c>
      <c r="D39" s="17"/>
      <c r="E39" s="17"/>
    </row>
    <row r="40" spans="1:5" ht="15" customHeight="1">
      <c r="B40" s="16" t="s">
        <v>171</v>
      </c>
      <c r="C40" s="68">
        <v>8.82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0.1056</v>
      </c>
      <c r="D46" s="17"/>
    </row>
    <row r="47" spans="1:5" ht="15.75" customHeight="1">
      <c r="B47" s="16" t="s">
        <v>12</v>
      </c>
      <c r="C47" s="67">
        <v>0.25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4.9402544376774973</v>
      </c>
      <c r="D51" s="17"/>
    </row>
    <row r="52" spans="1:4" ht="15" customHeight="1">
      <c r="B52" s="16" t="s">
        <v>125</v>
      </c>
      <c r="C52" s="65">
        <v>4.5560554072399899</v>
      </c>
    </row>
    <row r="53" spans="1:4" ht="15.75" customHeight="1">
      <c r="B53" s="16" t="s">
        <v>126</v>
      </c>
      <c r="C53" s="65">
        <v>4.5560554072399899</v>
      </c>
    </row>
    <row r="54" spans="1:4" ht="15.75" customHeight="1">
      <c r="B54" s="16" t="s">
        <v>127</v>
      </c>
      <c r="C54" s="65">
        <v>3.0473284450700002</v>
      </c>
    </row>
    <row r="55" spans="1:4" ht="15.75" customHeight="1">
      <c r="B55" s="16" t="s">
        <v>128</v>
      </c>
      <c r="C55" s="65">
        <v>3.0473284450700002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0.44643717778849318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0.23061999999999996</v>
      </c>
      <c r="E3" s="26">
        <f>frac_mam_12_23months * 2.6</f>
        <v>0.26182</v>
      </c>
      <c r="F3" s="26">
        <f>frac_mam_24_59months * 2.6</f>
        <v>8.7359999999999993E-2</v>
      </c>
    </row>
    <row r="4" spans="1:6" ht="15.75" customHeight="1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7.8E-2</v>
      </c>
      <c r="E4" s="26">
        <f>frac_sam_12_23months * 2.6</f>
        <v>8.3980000000000013E-2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163775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194953.52779285586</v>
      </c>
      <c r="I2" s="22">
        <f>G2-H2</f>
        <v>985046.47220714414</v>
      </c>
    </row>
    <row r="3" spans="1:9" ht="15.75" customHeight="1">
      <c r="A3" s="92">
        <f t="shared" ref="A3:A40" si="2">IF($A$2+ROW(A3)-2&lt;=end_year,A2+1,"")</f>
        <v>2020</v>
      </c>
      <c r="B3" s="74">
        <v>167872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199830.49071984307</v>
      </c>
      <c r="I3" s="22">
        <f t="shared" ref="I3:I15" si="3">G3-H3</f>
        <v>1019169.5092801569</v>
      </c>
    </row>
    <row r="4" spans="1:9" ht="15.75" customHeight="1">
      <c r="A4" s="92">
        <f t="shared" si="2"/>
        <v>2021</v>
      </c>
      <c r="B4" s="74">
        <v>172218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205003.85681227324</v>
      </c>
      <c r="I4" s="22">
        <f t="shared" si="3"/>
        <v>1052996.1431877268</v>
      </c>
    </row>
    <row r="5" spans="1:9" ht="15.75" customHeight="1">
      <c r="A5" s="92">
        <f t="shared" si="2"/>
        <v>2022</v>
      </c>
      <c r="B5" s="74">
        <v>176709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210349.8271576722</v>
      </c>
      <c r="I5" s="22">
        <f t="shared" si="3"/>
        <v>1086650.1728423277</v>
      </c>
    </row>
    <row r="6" spans="1:9" ht="15.75" customHeight="1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0.10084801800000001</v>
      </c>
    </row>
    <row r="4" spans="1:8" ht="15.75" customHeight="1">
      <c r="B4" s="24" t="s">
        <v>7</v>
      </c>
      <c r="C4" s="76">
        <v>9.9971130745296677E-2</v>
      </c>
    </row>
    <row r="5" spans="1:8" ht="15.75" customHeight="1">
      <c r="B5" s="24" t="s">
        <v>8</v>
      </c>
      <c r="C5" s="76">
        <v>0.15167932091449388</v>
      </c>
    </row>
    <row r="6" spans="1:8" ht="15.75" customHeight="1">
      <c r="B6" s="24" t="s">
        <v>10</v>
      </c>
      <c r="C6" s="76">
        <v>0.10283220910112403</v>
      </c>
    </row>
    <row r="7" spans="1:8" ht="15.75" customHeight="1">
      <c r="B7" s="24" t="s">
        <v>13</v>
      </c>
      <c r="C7" s="76">
        <v>0.12259709899604329</v>
      </c>
    </row>
    <row r="8" spans="1:8" ht="15.75" customHeight="1">
      <c r="B8" s="24" t="s">
        <v>14</v>
      </c>
      <c r="C8" s="76">
        <v>1.2589017564511886E-2</v>
      </c>
    </row>
    <row r="9" spans="1:8" ht="15.75" customHeight="1">
      <c r="B9" s="24" t="s">
        <v>27</v>
      </c>
      <c r="C9" s="76">
        <v>9.3698441393858009E-2</v>
      </c>
    </row>
    <row r="10" spans="1:8" ht="15.75" customHeight="1">
      <c r="B10" s="24" t="s">
        <v>15</v>
      </c>
      <c r="C10" s="76">
        <v>0.3157847632846722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8.6400000000000005E-2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0.15130000000000002</v>
      </c>
    </row>
    <row r="29" spans="1:8" ht="15.75" customHeight="1">
      <c r="B29" s="24" t="s">
        <v>41</v>
      </c>
      <c r="C29" s="76">
        <v>0.16589999999999999</v>
      </c>
    </row>
    <row r="30" spans="1:8" ht="15.75" customHeight="1">
      <c r="B30" s="24" t="s">
        <v>42</v>
      </c>
      <c r="C30" s="76">
        <v>0.10339999999999999</v>
      </c>
    </row>
    <row r="31" spans="1:8" ht="15.75" customHeight="1">
      <c r="B31" s="24" t="s">
        <v>43</v>
      </c>
      <c r="C31" s="76">
        <v>0.1076</v>
      </c>
    </row>
    <row r="32" spans="1:8" ht="15.75" customHeight="1">
      <c r="B32" s="24" t="s">
        <v>44</v>
      </c>
      <c r="C32" s="76">
        <v>1.84E-2</v>
      </c>
    </row>
    <row r="33" spans="2:3" ht="15.75" customHeight="1">
      <c r="B33" s="24" t="s">
        <v>45</v>
      </c>
      <c r="C33" s="76">
        <v>8.3000000000000004E-2</v>
      </c>
    </row>
    <row r="34" spans="2:3" ht="15.75" customHeight="1">
      <c r="B34" s="24" t="s">
        <v>46</v>
      </c>
      <c r="C34" s="76">
        <v>0.27549999999776481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0.59319999999999995</v>
      </c>
      <c r="D2" s="77">
        <v>0.59319999999999995</v>
      </c>
      <c r="E2" s="77">
        <v>0.51719999999999999</v>
      </c>
      <c r="F2" s="77">
        <v>0.30359999999999998</v>
      </c>
      <c r="G2" s="77">
        <v>0.23670000000000002</v>
      </c>
    </row>
    <row r="3" spans="1:15" ht="15.75" customHeight="1">
      <c r="A3" s="5"/>
      <c r="B3" s="11" t="s">
        <v>118</v>
      </c>
      <c r="C3" s="77">
        <v>0.2351</v>
      </c>
      <c r="D3" s="77">
        <v>0.2351</v>
      </c>
      <c r="E3" s="77">
        <v>0.27449999999999997</v>
      </c>
      <c r="F3" s="77">
        <v>0.31359999999999999</v>
      </c>
      <c r="G3" s="77">
        <v>0.2606</v>
      </c>
    </row>
    <row r="4" spans="1:15" ht="15.75" customHeight="1">
      <c r="A4" s="5"/>
      <c r="B4" s="11" t="s">
        <v>116</v>
      </c>
      <c r="C4" s="78">
        <v>0.11410000000000001</v>
      </c>
      <c r="D4" s="78">
        <v>0.11410000000000001</v>
      </c>
      <c r="E4" s="78">
        <v>0.1444</v>
      </c>
      <c r="F4" s="78">
        <v>0.23800000000000002</v>
      </c>
      <c r="G4" s="78">
        <v>0.25790000000000002</v>
      </c>
    </row>
    <row r="5" spans="1:15" ht="15.75" customHeight="1">
      <c r="A5" s="5"/>
      <c r="B5" s="11" t="s">
        <v>119</v>
      </c>
      <c r="C5" s="78">
        <v>5.7599999999999998E-2</v>
      </c>
      <c r="D5" s="78">
        <v>5.7599999999999998E-2</v>
      </c>
      <c r="E5" s="78">
        <v>6.3899999999999998E-2</v>
      </c>
      <c r="F5" s="78">
        <v>0.14480000000000001</v>
      </c>
      <c r="G5" s="78">
        <v>0.24480000000000002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0.61870000000000003</v>
      </c>
      <c r="F8" s="77">
        <v>0.6341</v>
      </c>
      <c r="G8" s="77">
        <v>0.79189999999999994</v>
      </c>
    </row>
    <row r="9" spans="1:15" ht="15.75" customHeight="1">
      <c r="B9" s="7" t="s">
        <v>121</v>
      </c>
      <c r="C9" s="77">
        <v>0.1361</v>
      </c>
      <c r="D9" s="77">
        <v>0.1361</v>
      </c>
      <c r="E9" s="77">
        <v>0.2626</v>
      </c>
      <c r="F9" s="77">
        <v>0.23300000000000001</v>
      </c>
      <c r="G9" s="77">
        <v>0.16190000000000002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8.8699999999999987E-2</v>
      </c>
      <c r="F10" s="78">
        <v>0.1007</v>
      </c>
      <c r="G10" s="78">
        <v>3.3599999999999998E-2</v>
      </c>
    </row>
    <row r="11" spans="1:15" ht="15.75" customHeight="1">
      <c r="B11" s="7" t="s">
        <v>123</v>
      </c>
      <c r="C11" s="78">
        <v>1.3000000000000001E-2</v>
      </c>
      <c r="D11" s="78">
        <v>1.3000000000000001E-2</v>
      </c>
      <c r="E11" s="78">
        <v>0.03</v>
      </c>
      <c r="F11" s="78">
        <v>3.2300000000000002E-2</v>
      </c>
      <c r="G11" s="78">
        <v>1.2699999999999999E-2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0.46425</v>
      </c>
      <c r="M14" s="80">
        <v>0.46425</v>
      </c>
      <c r="N14" s="80">
        <v>0.46425</v>
      </c>
      <c r="O14" s="80">
        <v>0.46425</v>
      </c>
    </row>
    <row r="15" spans="1:15" ht="15.75" customHeight="1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0.20725845978830795</v>
      </c>
      <c r="M15" s="77">
        <f t="shared" si="0"/>
        <v>0.20725845978830795</v>
      </c>
      <c r="N15" s="77">
        <f t="shared" si="0"/>
        <v>0.20725845978830795</v>
      </c>
      <c r="O15" s="77">
        <f t="shared" si="0"/>
        <v>0.20725845978830795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0.6381</v>
      </c>
      <c r="D2" s="78">
        <v>0.25819999999999999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0.25140000000000001</v>
      </c>
      <c r="D3" s="78">
        <v>0.19329999999999997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9.2899999999999996E-2</v>
      </c>
      <c r="D4" s="78">
        <v>0.52790000000000004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1.760000000000006E-2</v>
      </c>
      <c r="D5" s="77">
        <f t="shared" ref="D5:G5" si="0">1-SUM(D2:D4)</f>
        <v>2.0599999999999952E-2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>
        <v>0.41300000000000003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7.4899999999999994E-2</v>
      </c>
      <c r="D4" s="28">
        <v>7.4499999999999997E-2</v>
      </c>
      <c r="E4" s="28">
        <v>7.4200000000000002E-2</v>
      </c>
      <c r="F4" s="28">
        <v>7.4200000000000002E-2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0.46425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0.25819999999999999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117.309</v>
      </c>
      <c r="D13" s="28">
        <v>114.194</v>
      </c>
      <c r="E13" s="28">
        <v>111.134</v>
      </c>
      <c r="F13" s="28">
        <v>108.057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19.440000000000001</v>
      </c>
      <c r="E15" s="86" t="s">
        <v>201</v>
      </c>
    </row>
    <row r="16" spans="1:5" ht="15.75" customHeight="1">
      <c r="A16" s="53" t="s">
        <v>57</v>
      </c>
      <c r="B16" s="85">
        <v>0.26400000000000001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>
      <c r="A18" s="53" t="s">
        <v>175</v>
      </c>
      <c r="B18" s="85">
        <v>0.25800000000000001</v>
      </c>
      <c r="C18" s="85">
        <v>0.95</v>
      </c>
      <c r="D18" s="86">
        <v>1.05</v>
      </c>
      <c r="E18" s="86" t="s">
        <v>201</v>
      </c>
    </row>
    <row r="19" spans="1:5" ht="15.75" customHeight="1">
      <c r="A19" s="53" t="s">
        <v>174</v>
      </c>
      <c r="B19" s="85">
        <v>0.33899999999999997</v>
      </c>
      <c r="C19" s="85">
        <v>0.95</v>
      </c>
      <c r="D19" s="86">
        <v>1.1200000000000001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3.88</v>
      </c>
      <c r="E27" s="86" t="s">
        <v>201</v>
      </c>
    </row>
    <row r="28" spans="1:5" ht="15.75" customHeight="1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>
      <c r="A29" s="53" t="s">
        <v>58</v>
      </c>
      <c r="B29" s="85">
        <v>0.33899999999999997</v>
      </c>
      <c r="C29" s="85">
        <v>0.95</v>
      </c>
      <c r="D29" s="86">
        <v>62.42</v>
      </c>
      <c r="E29" s="86" t="s">
        <v>201</v>
      </c>
    </row>
    <row r="30" spans="1:5" ht="15.75" customHeight="1">
      <c r="A30" s="53" t="s">
        <v>67</v>
      </c>
      <c r="B30" s="85">
        <v>0.17600000000000002</v>
      </c>
      <c r="C30" s="85">
        <v>0.95</v>
      </c>
      <c r="D30" s="86">
        <v>199.31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2020-08-31T01:04:36Z</dcterms:modified>
</cp:coreProperties>
</file>