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CF9BF5C-385D-4F4D-8969-DD213C65490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<sst xmlns="http://schemas.openxmlformats.org/spreadsheetml/2006/main" count="1109" uniqueCount="272">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</sst>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11512373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0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0.13919999999999999</v>
      </c>
    </row>
    <row r="24" spans="1:3" ht="15" customHeight="1">
      <c r="B24" s="20" t="s">
        <v>102</v>
      </c>
      <c r="C24" s="67">
        <v>0.56269999999999998</v>
      </c>
    </row>
    <row r="25" spans="1:3" ht="15" customHeight="1">
      <c r="B25" s="20" t="s">
        <v>103</v>
      </c>
      <c r="C25" s="67">
        <v>0.27879999999999999</v>
      </c>
    </row>
    <row r="26" spans="1:3" ht="15" customHeight="1">
      <c r="B26" s="20" t="s">
        <v>104</v>
      </c>
      <c r="C26" s="67">
        <v>1.9199999999999998E-2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35.68</v>
      </c>
    </row>
    <row r="30" spans="1:3" ht="14.25" customHeight="1">
      <c r="B30" s="30" t="s">
        <v>76</v>
      </c>
      <c r="C30" s="69">
        <v>6.59</v>
      </c>
    </row>
    <row r="31" spans="1:3" ht="14.25" customHeight="1">
      <c r="B31" s="30" t="s">
        <v>77</v>
      </c>
      <c r="C31" s="69">
        <v>9.26</v>
      </c>
    </row>
    <row r="32" spans="1:3" ht="14.25" customHeight="1">
      <c r="B32" s="30" t="s">
        <v>78</v>
      </c>
      <c r="C32" s="69">
        <v>48.47</v>
      </c>
    </row>
    <row r="33" spans="1:5" ht="13.2">
      <c r="B33" s="32" t="s">
        <v>129</v>
      </c>
      <c r="C33" s="91">
        <f>SUM(C29:C32)</f>
        <v>100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7.6</v>
      </c>
    </row>
    <row r="38" spans="1:5" ht="15" customHeight="1">
      <c r="B38" s="16" t="s">
        <v>91</v>
      </c>
      <c r="C38" s="68">
        <v>11.5</v>
      </c>
      <c r="D38" s="17"/>
      <c r="E38" s="18"/>
    </row>
    <row r="39" spans="1:5" ht="15" customHeight="1">
      <c r="B39" s="16" t="s">
        <v>90</v>
      </c>
      <c r="C39" s="68">
        <v>13.4</v>
      </c>
      <c r="D39" s="17"/>
      <c r="E39" s="17"/>
    </row>
    <row r="40" spans="1:5" ht="15" customHeight="1">
      <c r="B40" s="16" t="s">
        <v>171</v>
      </c>
      <c r="C40" s="68">
        <v>0.38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1.5299999999999999E-2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8.3400000000000002E-2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</v>
      </c>
      <c r="D51" s="17"/>
    </row>
    <row r="52" spans="1:4" ht="15" customHeight="1">
      <c r="B52" s="16" t="s">
        <v>125</v>
      </c>
      <c r="C52" s="65">
        <v>3.2</v>
      </c>
    </row>
    <row r="53" spans="1:4" ht="15.75" customHeight="1">
      <c r="B53" s="16" t="s">
        <v>126</v>
      </c>
      <c r="C53" s="65">
        <v>3.2</v>
      </c>
    </row>
    <row r="54" spans="1:4" ht="15.75" customHeight="1">
      <c r="B54" s="16" t="s">
        <v>127</v>
      </c>
      <c r="C54" s="65">
        <v>3.2</v>
      </c>
    </row>
    <row r="55" spans="1:4" ht="15.75" customHeight="1">
      <c r="B55" s="16" t="s">
        <v>128</v>
      </c>
      <c r="C55" s="65">
        <v>3.2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1.9375E-2</v>
      </c>
    </row>
    <row r="59" spans="1:4" ht="15.75" customHeight="1">
      <c r="B59" s="16" t="s">
        <v>132</v>
      </c>
      <c r="C59" s="66">
        <v>0.61071428571428565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3.0939999999999999E-2</v>
      </c>
      <c r="E3" s="26">
        <f>frac_mam_12_23months * 2.6</f>
        <v>3.0939999999999999E-2</v>
      </c>
      <c r="F3" s="26">
        <f>frac_mam_24_59months * 2.6</f>
        <v>1.1172200000000002E-2</v>
      </c>
    </row>
    <row r="4" spans="1:6" ht="15.75" customHeight="1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4.0851200000000002E-3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2255605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2606961.6447168519</v>
      </c>
      <c r="I2" s="22">
        <f>G2-H2</f>
        <v>32277000.355283149</v>
      </c>
    </row>
    <row r="3" spans="1:9" ht="15.75" customHeight="1">
      <c r="A3" s="92">
        <f t="shared" ref="A3:A40" si="2">IF($A$2+ROW(A3)-2&lt;=end_year,A2+1,"")</f>
        <v>2020</v>
      </c>
      <c r="B3" s="74">
        <v>2248728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2599013.4112137705</v>
      </c>
      <c r="I3" s="22">
        <f t="shared" ref="I3:I15" si="3">G3-H3</f>
        <v>32522917.588786229</v>
      </c>
    </row>
    <row r="4" spans="1:9" ht="15.75" customHeight="1">
      <c r="A4" s="92">
        <f t="shared" si="2"/>
        <v>2021</v>
      </c>
      <c r="B4" s="74">
        <v>2231988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2579665.8135924847</v>
      </c>
      <c r="I4" s="22">
        <f t="shared" si="3"/>
        <v>32743275.186407514</v>
      </c>
    </row>
    <row r="5" spans="1:9" ht="15.75" customHeight="1">
      <c r="A5" s="92">
        <f t="shared" si="2"/>
        <v>2022</v>
      </c>
      <c r="B5" s="74">
        <v>2223326</v>
      </c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2569654.5298054134</v>
      </c>
      <c r="I5" s="22">
        <f t="shared" si="3"/>
        <v>32927154.470194586</v>
      </c>
    </row>
    <row r="6" spans="1:9" ht="15.75" customHeight="1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</v>
      </c>
    </row>
    <row r="4" spans="1:8" ht="15.75" customHeight="1">
      <c r="B4" s="24" t="s">
        <v>7</v>
      </c>
      <c r="C4" s="76">
        <v>0.14630000000000001</v>
      </c>
    </row>
    <row r="5" spans="1:8" ht="15.75" customHeight="1">
      <c r="B5" s="24" t="s">
        <v>8</v>
      </c>
      <c r="C5" s="76">
        <v>4.3900000000000002E-2</v>
      </c>
    </row>
    <row r="6" spans="1:8" ht="15.75" customHeight="1">
      <c r="B6" s="24" t="s">
        <v>10</v>
      </c>
      <c r="C6" s="76">
        <v>0.1298</v>
      </c>
    </row>
    <row r="7" spans="1:8" ht="15.75" customHeight="1">
      <c r="B7" s="24" t="s">
        <v>13</v>
      </c>
      <c r="C7" s="76">
        <v>0.35010000000000002</v>
      </c>
    </row>
    <row r="8" spans="1:8" ht="15.75" customHeight="1">
      <c r="B8" s="24" t="s">
        <v>14</v>
      </c>
      <c r="C8" s="76">
        <v>0</v>
      </c>
    </row>
    <row r="9" spans="1:8" ht="15.75" customHeight="1">
      <c r="B9" s="24" t="s">
        <v>27</v>
      </c>
      <c r="C9" s="76">
        <v>0.25629999999999997</v>
      </c>
    </row>
    <row r="10" spans="1:8" ht="15.75" customHeight="1">
      <c r="B10" s="24" t="s">
        <v>15</v>
      </c>
      <c r="C10" s="76">
        <v>7.3700000000000002E-2</v>
      </c>
    </row>
    <row r="11" spans="1:8" ht="15.75" customHeight="1">
      <c r="B11" s="32" t="s">
        <v>129</v>
      </c>
      <c r="C11" s="91">
        <f>SUM(C3:C10)</f>
        <v>1.0001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5.3499999999999999E-2</v>
      </c>
    </row>
    <row r="27" spans="1:8" ht="15.75" customHeight="1">
      <c r="B27" s="24" t="s">
        <v>39</v>
      </c>
      <c r="C27" s="76">
        <v>2.8500000000000001E-2</v>
      </c>
    </row>
    <row r="28" spans="1:8" ht="15.75" customHeight="1">
      <c r="B28" s="24" t="s">
        <v>40</v>
      </c>
      <c r="C28" s="76">
        <v>0.18759999999999999</v>
      </c>
    </row>
    <row r="29" spans="1:8" ht="15.75" customHeight="1">
      <c r="B29" s="24" t="s">
        <v>41</v>
      </c>
      <c r="C29" s="76">
        <v>0.27939999999999998</v>
      </c>
    </row>
    <row r="30" spans="1:8" ht="15.75" customHeight="1">
      <c r="B30" s="24" t="s">
        <v>42</v>
      </c>
      <c r="C30" s="76">
        <v>8.9999999999999998E-4</v>
      </c>
    </row>
    <row r="31" spans="1:8" ht="15.75" customHeight="1">
      <c r="B31" s="24" t="s">
        <v>43</v>
      </c>
      <c r="C31" s="76">
        <v>7.2700000000000001E-2</v>
      </c>
    </row>
    <row r="32" spans="1:8" ht="15.75" customHeight="1">
      <c r="B32" s="24" t="s">
        <v>44</v>
      </c>
      <c r="C32" s="76">
        <v>4.4699999999999997E-2</v>
      </c>
    </row>
    <row r="33" spans="2:3" ht="15.75" customHeight="1">
      <c r="B33" s="24" t="s">
        <v>45</v>
      </c>
      <c r="C33" s="76">
        <v>0.14649999999999999</v>
      </c>
    </row>
    <row r="34" spans="2:3" ht="15.75" customHeight="1">
      <c r="B34" s="24" t="s">
        <v>46</v>
      </c>
      <c r="C34" s="76">
        <v>0.1862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0.62519999999999998</v>
      </c>
      <c r="D2" s="77">
        <v>0.62519999999999998</v>
      </c>
      <c r="E2" s="77">
        <v>0.56799999999999995</v>
      </c>
      <c r="F2" s="77">
        <v>0.56700000000000006</v>
      </c>
      <c r="G2" s="77">
        <v>0.60439999999999994</v>
      </c>
    </row>
    <row r="3" spans="1:15" ht="15.75" customHeight="1">
      <c r="A3" s="5"/>
      <c r="B3" s="11" t="s">
        <v>118</v>
      </c>
      <c r="C3" s="77">
        <v>0.26739999999999997</v>
      </c>
      <c r="D3" s="77">
        <v>0.26739999999999997</v>
      </c>
      <c r="E3" s="77">
        <v>0.32340000000000002</v>
      </c>
      <c r="F3" s="77">
        <v>0.27129999999999999</v>
      </c>
      <c r="G3" s="77">
        <v>0.2782</v>
      </c>
    </row>
    <row r="4" spans="1:15" ht="15.75" customHeight="1">
      <c r="A4" s="5"/>
      <c r="B4" s="11" t="s">
        <v>116</v>
      </c>
      <c r="C4" s="78">
        <v>7.6399999999999996E-2</v>
      </c>
      <c r="D4" s="78">
        <v>7.6399999999999996E-2</v>
      </c>
      <c r="E4" s="78">
        <v>9.35E-2</v>
      </c>
      <c r="F4" s="78">
        <v>0.128</v>
      </c>
      <c r="G4" s="78">
        <v>9.0899999999999995E-2</v>
      </c>
    </row>
    <row r="5" spans="1:15" ht="15.75" customHeight="1">
      <c r="A5" s="5"/>
      <c r="B5" s="11" t="s">
        <v>119</v>
      </c>
      <c r="C5" s="78">
        <v>3.1E-2</v>
      </c>
      <c r="D5" s="78">
        <v>3.1E-2</v>
      </c>
      <c r="E5" s="78">
        <v>1.5100000000000001E-2</v>
      </c>
      <c r="F5" s="78">
        <v>3.3700000000000001E-2</v>
      </c>
      <c r="G5" s="78">
        <v>2.6499999999999999E-2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0.9083</v>
      </c>
      <c r="D8" s="77">
        <v>0.9083</v>
      </c>
      <c r="E8" s="77">
        <v>0.88680000000000003</v>
      </c>
      <c r="F8" s="77">
        <v>0.87519999999999998</v>
      </c>
      <c r="G8" s="77">
        <v>0.92790000000000006</v>
      </c>
    </row>
    <row r="9" spans="1:15" ht="15.75" customHeight="1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>
      <c r="B10" s="7" t="s">
        <v>122</v>
      </c>
      <c r="C10" s="78">
        <v>6.8947999999999995E-3</v>
      </c>
      <c r="D10" s="78">
        <v>6.8947999999999995E-3</v>
      </c>
      <c r="E10" s="78">
        <v>1.1899999999999999E-2</v>
      </c>
      <c r="F10" s="78">
        <v>1.1899999999999999E-2</v>
      </c>
      <c r="G10" s="78">
        <v>4.2970000000000005E-3</v>
      </c>
    </row>
    <row r="11" spans="1:15" ht="15.75" customHeight="1">
      <c r="B11" s="7" t="s">
        <v>123</v>
      </c>
      <c r="C11" s="78">
        <v>8.8482999999999999E-3</v>
      </c>
      <c r="D11" s="78">
        <v>8.8482999999999999E-3</v>
      </c>
      <c r="E11" s="78">
        <v>1.5712E-3</v>
      </c>
      <c r="F11" s="78">
        <v>0</v>
      </c>
      <c r="G11" s="78">
        <v>4.4667000000000005E-3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0.14734999999999998</v>
      </c>
      <c r="M14" s="80">
        <v>0.14734999999999998</v>
      </c>
      <c r="N14" s="80">
        <v>0.14734999999999998</v>
      </c>
      <c r="O14" s="80">
        <v>0.14734999999999998</v>
      </c>
    </row>
    <row r="15" spans="1:15" ht="15.75" customHeight="1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8.9988749999999978E-2</v>
      </c>
      <c r="M15" s="77">
        <f t="shared" si="0"/>
        <v>8.9988749999999978E-2</v>
      </c>
      <c r="N15" s="77">
        <f t="shared" si="0"/>
        <v>8.9988749999999978E-2</v>
      </c>
      <c r="O15" s="77">
        <f t="shared" si="0"/>
        <v>8.9988749999999978E-2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0.42469999999999997</v>
      </c>
      <c r="D2" s="78">
        <v>0.31329999999999997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4.1399999999999999E-2</v>
      </c>
      <c r="D3" s="78">
        <v>8.3800000000000013E-2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0.4622</v>
      </c>
      <c r="D4" s="78">
        <v>0.4194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7.1700000000000097E-2</v>
      </c>
      <c r="D5" s="77">
        <f t="shared" ref="D5:G5" si="0">1-SUM(D2:D4)</f>
        <v>0.1835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>
        <v>0.12739999999999999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1.0601599999999999E-2</v>
      </c>
      <c r="D4" s="28">
        <v>1.058367E-2</v>
      </c>
      <c r="E4" s="28">
        <v>1.05643E-2</v>
      </c>
      <c r="F4" s="28">
        <v>1.05643E-2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0.14734999999999998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0.31329999999999997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2.79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20.79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1.51</v>
      </c>
      <c r="E17" s="86" t="s">
        <v>201</v>
      </c>
    </row>
    <row r="18" spans="1:5" ht="15.75" customHeight="1">
      <c r="A18" s="53" t="s">
        <v>175</v>
      </c>
      <c r="B18" s="85">
        <v>0.313</v>
      </c>
      <c r="C18" s="85">
        <v>0.95</v>
      </c>
      <c r="D18" s="86">
        <v>21.21</v>
      </c>
      <c r="E18" s="86" t="s">
        <v>201</v>
      </c>
    </row>
    <row r="19" spans="1:5" ht="15.75" customHeight="1">
      <c r="A19" s="53" t="s">
        <v>174</v>
      </c>
      <c r="B19" s="85">
        <v>0.72099999999999997</v>
      </c>
      <c r="C19" s="85">
        <v>0.95</v>
      </c>
      <c r="D19" s="86">
        <v>22.48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12.48</v>
      </c>
      <c r="E27" s="86" t="s">
        <v>201</v>
      </c>
    </row>
    <row r="28" spans="1:5" ht="15.75" customHeight="1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>
      <c r="A29" s="53" t="s">
        <v>58</v>
      </c>
      <c r="B29" s="85">
        <v>0.72099999999999997</v>
      </c>
      <c r="C29" s="85">
        <v>0.95</v>
      </c>
      <c r="D29" s="86">
        <v>191.39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2020-08-31T01:04:06Z</dcterms:modified>
</cp:coreProperties>
</file>