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28C3E95A-6FDA-495B-B10C-9CA443D1E41C}" xr6:coauthVersionLast="45" xr6:coauthVersionMax="45" xr10:uidLastSave="{00000000-0000-0000-0000-000000000000}"/>
  <bookViews>
    <workbookView xWindow="7320" yWindow="-18270" windowWidth="29040" windowHeight="176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<sst xmlns="http://schemas.openxmlformats.org/spreadsheetml/2006/main" count="1109" uniqueCount="272">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</sst>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4366441</v>
      </c>
    </row>
    <row r="8" spans="1:3" ht="15" customHeight="1">
      <c r="B8" s="7" t="s">
        <v>106</v>
      </c>
      <c r="C8" s="66">
        <v>0.44500000000000001</v>
      </c>
    </row>
    <row r="9" spans="1:3" ht="15" customHeight="1">
      <c r="B9" s="9" t="s">
        <v>107</v>
      </c>
      <c r="C9" s="67">
        <v>0.89</v>
      </c>
    </row>
    <row r="10" spans="1:3" ht="15" customHeight="1">
      <c r="B10" s="9" t="s">
        <v>105</v>
      </c>
      <c r="C10" s="67">
        <v>0.17105390548706101</v>
      </c>
    </row>
    <row r="11" spans="1:3" ht="15" customHeight="1">
      <c r="B11" s="7" t="s">
        <v>108</v>
      </c>
      <c r="C11" s="66">
        <v>0.38500000000000001</v>
      </c>
    </row>
    <row r="12" spans="1:3" ht="15" customHeight="1">
      <c r="B12" s="7" t="s">
        <v>109</v>
      </c>
      <c r="C12" s="66">
        <v>0.59299999999999997</v>
      </c>
    </row>
    <row r="13" spans="1:3" ht="15" customHeight="1">
      <c r="B13" s="7" t="s">
        <v>110</v>
      </c>
      <c r="C13" s="66">
        <v>0.54600000000000004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0.13470000000000001</v>
      </c>
    </row>
    <row r="24" spans="1:3" ht="15" customHeight="1">
      <c r="B24" s="20" t="s">
        <v>102</v>
      </c>
      <c r="C24" s="67">
        <v>0.43479999999999996</v>
      </c>
    </row>
    <row r="25" spans="1:3" ht="15" customHeight="1">
      <c r="B25" s="20" t="s">
        <v>103</v>
      </c>
      <c r="C25" s="67">
        <v>0.33339999999999997</v>
      </c>
    </row>
    <row r="26" spans="1:3" ht="15" customHeight="1">
      <c r="B26" s="20" t="s">
        <v>104</v>
      </c>
      <c r="C26" s="67">
        <v>9.7100000000000006E-2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0.157</v>
      </c>
    </row>
    <row r="30" spans="1:3" ht="14.25" customHeight="1">
      <c r="B30" s="30" t="s">
        <v>76</v>
      </c>
      <c r="C30" s="69">
        <v>4.9000000000000002E-2</v>
      </c>
    </row>
    <row r="31" spans="1:3" ht="14.25" customHeight="1">
      <c r="B31" s="30" t="s">
        <v>77</v>
      </c>
      <c r="C31" s="69">
        <v>0.152</v>
      </c>
    </row>
    <row r="32" spans="1:3" ht="14.25" customHeight="1">
      <c r="B32" s="30" t="s">
        <v>78</v>
      </c>
      <c r="C32" s="69">
        <v>0.64200000000000002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26</v>
      </c>
    </row>
    <row r="38" spans="1:5" ht="15" customHeight="1">
      <c r="B38" s="16" t="s">
        <v>91</v>
      </c>
      <c r="C38" s="68">
        <v>48.3</v>
      </c>
      <c r="D38" s="17"/>
      <c r="E38" s="18"/>
    </row>
    <row r="39" spans="1:5" ht="15" customHeight="1">
      <c r="B39" s="16" t="s">
        <v>90</v>
      </c>
      <c r="C39" s="68">
        <v>84.5</v>
      </c>
      <c r="D39" s="17"/>
      <c r="E39" s="17"/>
    </row>
    <row r="40" spans="1:5" ht="15" customHeight="1">
      <c r="B40" s="16" t="s">
        <v>171</v>
      </c>
      <c r="C40" s="68">
        <v>5.53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36.700000000000003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1.5100000000000001E-2</v>
      </c>
      <c r="D45" s="17"/>
    </row>
    <row r="46" spans="1:5" ht="15.75" customHeight="1">
      <c r="B46" s="16" t="s">
        <v>11</v>
      </c>
      <c r="C46" s="67">
        <v>7.9100000000000004E-2</v>
      </c>
      <c r="D46" s="17"/>
    </row>
    <row r="47" spans="1:5" ht="15.75" customHeight="1">
      <c r="B47" s="16" t="s">
        <v>12</v>
      </c>
      <c r="C47" s="67">
        <v>0.36609999999999998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0.53969999999999996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3.4670697857225004</v>
      </c>
      <c r="D51" s="17"/>
    </row>
    <row r="52" spans="1:4" ht="15" customHeight="1">
      <c r="B52" s="16" t="s">
        <v>125</v>
      </c>
      <c r="C52" s="65">
        <v>3.39665829071</v>
      </c>
    </row>
    <row r="53" spans="1:4" ht="15.75" customHeight="1">
      <c r="B53" s="16" t="s">
        <v>126</v>
      </c>
      <c r="C53" s="65">
        <v>3.39665829071</v>
      </c>
    </row>
    <row r="54" spans="1:4" ht="15.75" customHeight="1">
      <c r="B54" s="16" t="s">
        <v>127</v>
      </c>
      <c r="C54" s="65">
        <v>2.1984552913899997</v>
      </c>
    </row>
    <row r="55" spans="1:4" ht="15.75" customHeight="1">
      <c r="B55" s="16" t="s">
        <v>128</v>
      </c>
      <c r="C55" s="65">
        <v>2.1984552913899997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0.42532672012857409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0.44044000000000005</v>
      </c>
      <c r="E3" s="26">
        <f>frac_mam_12_23months * 2.6</f>
        <v>0.46098000000000006</v>
      </c>
      <c r="F3" s="26">
        <f>frac_mam_24_59months * 2.6</f>
        <v>0.22827999999999998</v>
      </c>
    </row>
    <row r="4" spans="1:6" ht="15.75" customHeight="1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0.35230000000000006</v>
      </c>
      <c r="E4" s="26">
        <f>frac_sam_12_23months * 2.6</f>
        <v>0.21892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1042072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1243417.3238305587</v>
      </c>
      <c r="I2" s="22">
        <f>G2-H2</f>
        <v>3826582.6761694411</v>
      </c>
    </row>
    <row r="3" spans="1:9" ht="15.75" customHeight="1">
      <c r="A3" s="92">
        <f t="shared" ref="A3:A40" si="2">IF($A$2+ROW(A3)-2&lt;=end_year,A2+1,"")</f>
        <v>2020</v>
      </c>
      <c r="B3" s="74">
        <v>1078636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1287046.08559418</v>
      </c>
      <c r="I3" s="22">
        <f t="shared" ref="I3:I15" si="3">G3-H3</f>
        <v>3986953.91440582</v>
      </c>
    </row>
    <row r="4" spans="1:9" ht="15.75" customHeight="1">
      <c r="A4" s="92">
        <f t="shared" si="2"/>
        <v>2021</v>
      </c>
      <c r="B4" s="74">
        <v>1118715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1334869.0027455906</v>
      </c>
      <c r="I4" s="22">
        <f t="shared" si="3"/>
        <v>4156130.9972544094</v>
      </c>
    </row>
    <row r="5" spans="1:9" ht="15.75" customHeight="1">
      <c r="A5" s="92">
        <f t="shared" si="2"/>
        <v>2022</v>
      </c>
      <c r="B5" s="74">
        <v>1158937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1382862.5498316968</v>
      </c>
      <c r="I5" s="22">
        <f t="shared" si="3"/>
        <v>4336137.4501683032</v>
      </c>
    </row>
    <row r="6" spans="1:9" ht="15.75" customHeight="1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8.2598497000000007E-2</v>
      </c>
    </row>
    <row r="4" spans="1:8" ht="15.75" customHeight="1">
      <c r="B4" s="24" t="s">
        <v>7</v>
      </c>
      <c r="C4" s="76">
        <v>0.16738690844468779</v>
      </c>
    </row>
    <row r="5" spans="1:8" ht="15.75" customHeight="1">
      <c r="B5" s="24" t="s">
        <v>8</v>
      </c>
      <c r="C5" s="76">
        <v>0.16011218459543677</v>
      </c>
    </row>
    <row r="6" spans="1:8" ht="15.75" customHeight="1">
      <c r="B6" s="24" t="s">
        <v>10</v>
      </c>
      <c r="C6" s="76">
        <v>0.10848080264086857</v>
      </c>
    </row>
    <row r="7" spans="1:8" ht="15.75" customHeight="1">
      <c r="B7" s="24" t="s">
        <v>13</v>
      </c>
      <c r="C7" s="76">
        <v>0.17389556165071252</v>
      </c>
    </row>
    <row r="8" spans="1:8" ht="15.75" customHeight="1">
      <c r="B8" s="24" t="s">
        <v>14</v>
      </c>
      <c r="C8" s="76">
        <v>1.0093974521015842E-2</v>
      </c>
    </row>
    <row r="9" spans="1:8" ht="15.75" customHeight="1">
      <c r="B9" s="24" t="s">
        <v>27</v>
      </c>
      <c r="C9" s="76">
        <v>5.7938968096603233E-2</v>
      </c>
    </row>
    <row r="10" spans="1:8" ht="15.75" customHeight="1">
      <c r="B10" s="24" t="s">
        <v>15</v>
      </c>
      <c r="C10" s="76">
        <v>0.23949310305067528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8.77E-2</v>
      </c>
    </row>
    <row r="27" spans="1:8" ht="15.75" customHeight="1">
      <c r="B27" s="24" t="s">
        <v>39</v>
      </c>
      <c r="C27" s="76">
        <v>8.8000000000000005E-3</v>
      </c>
    </row>
    <row r="28" spans="1:8" ht="15.75" customHeight="1">
      <c r="B28" s="24" t="s">
        <v>40</v>
      </c>
      <c r="C28" s="76">
        <v>0.1552</v>
      </c>
    </row>
    <row r="29" spans="1:8" ht="15.75" customHeight="1">
      <c r="B29" s="24" t="s">
        <v>41</v>
      </c>
      <c r="C29" s="76">
        <v>0.16949999999999998</v>
      </c>
    </row>
    <row r="30" spans="1:8" ht="15.75" customHeight="1">
      <c r="B30" s="24" t="s">
        <v>42</v>
      </c>
      <c r="C30" s="76">
        <v>0.10619999999999999</v>
      </c>
    </row>
    <row r="31" spans="1:8" ht="15.75" customHeight="1">
      <c r="B31" s="24" t="s">
        <v>43</v>
      </c>
      <c r="C31" s="76">
        <v>0.11070000000000001</v>
      </c>
    </row>
    <row r="32" spans="1:8" ht="15.75" customHeight="1">
      <c r="B32" s="24" t="s">
        <v>44</v>
      </c>
      <c r="C32" s="76">
        <v>1.89E-2</v>
      </c>
    </row>
    <row r="33" spans="2:3" ht="15.75" customHeight="1">
      <c r="B33" s="24" t="s">
        <v>45</v>
      </c>
      <c r="C33" s="76">
        <v>8.539999999999999E-2</v>
      </c>
    </row>
    <row r="34" spans="2:3" ht="15.75" customHeight="1">
      <c r="B34" s="24" t="s">
        <v>46</v>
      </c>
      <c r="C34" s="76">
        <v>0.25759999999999988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0.63479999999999992</v>
      </c>
      <c r="D2" s="77">
        <v>0.63479999999999992</v>
      </c>
      <c r="E2" s="77">
        <v>0.49390000000000001</v>
      </c>
      <c r="F2" s="77">
        <v>0.29399999999999998</v>
      </c>
      <c r="G2" s="77">
        <v>0.25209999999999999</v>
      </c>
    </row>
    <row r="3" spans="1:15" ht="15.75" customHeight="1">
      <c r="A3" s="5"/>
      <c r="B3" s="11" t="s">
        <v>118</v>
      </c>
      <c r="C3" s="77">
        <v>0.1968</v>
      </c>
      <c r="D3" s="77">
        <v>0.1968</v>
      </c>
      <c r="E3" s="77">
        <v>0.26100000000000001</v>
      </c>
      <c r="F3" s="77">
        <v>0.24309999999999998</v>
      </c>
      <c r="G3" s="77">
        <v>0.23850000000000002</v>
      </c>
    </row>
    <row r="4" spans="1:15" ht="15.75" customHeight="1">
      <c r="A4" s="5"/>
      <c r="B4" s="11" t="s">
        <v>116</v>
      </c>
      <c r="C4" s="78">
        <v>8.6699999999999999E-2</v>
      </c>
      <c r="D4" s="78">
        <v>8.6699999999999999E-2</v>
      </c>
      <c r="E4" s="78">
        <v>0.15909999999999999</v>
      </c>
      <c r="F4" s="78">
        <v>0.22409999999999999</v>
      </c>
      <c r="G4" s="78">
        <v>0.24579999999999999</v>
      </c>
    </row>
    <row r="5" spans="1:15" ht="15.75" customHeight="1">
      <c r="A5" s="5"/>
      <c r="B5" s="11" t="s">
        <v>119</v>
      </c>
      <c r="C5" s="78">
        <v>8.1699999999999995E-2</v>
      </c>
      <c r="D5" s="78">
        <v>8.1699999999999995E-2</v>
      </c>
      <c r="E5" s="78">
        <v>8.6099999999999996E-2</v>
      </c>
      <c r="F5" s="78">
        <v>0.23879999999999998</v>
      </c>
      <c r="G5" s="78">
        <v>0.26369999999999999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0.4143</v>
      </c>
      <c r="F8" s="77">
        <v>0.44090000000000001</v>
      </c>
      <c r="G8" s="77">
        <v>0.61030000000000006</v>
      </c>
    </row>
    <row r="9" spans="1:15" ht="15.75" customHeight="1">
      <c r="B9" s="7" t="s">
        <v>121</v>
      </c>
      <c r="C9" s="77">
        <v>0.18170000000000003</v>
      </c>
      <c r="D9" s="77">
        <v>0.18170000000000003</v>
      </c>
      <c r="E9" s="77">
        <v>0.28079999999999999</v>
      </c>
      <c r="F9" s="77">
        <v>0.29760000000000003</v>
      </c>
      <c r="G9" s="77">
        <v>0.25290000000000001</v>
      </c>
    </row>
    <row r="10" spans="1:15" ht="15.75" customHeight="1">
      <c r="B10" s="7" t="s">
        <v>122</v>
      </c>
      <c r="C10" s="78">
        <v>0.12210000000000001</v>
      </c>
      <c r="D10" s="78">
        <v>0.12210000000000001</v>
      </c>
      <c r="E10" s="78">
        <v>0.16940000000000002</v>
      </c>
      <c r="F10" s="78">
        <v>0.17730000000000001</v>
      </c>
      <c r="G10" s="78">
        <v>8.7799999999999989E-2</v>
      </c>
    </row>
    <row r="11" spans="1:15" ht="15.75" customHeight="1">
      <c r="B11" s="7" t="s">
        <v>123</v>
      </c>
      <c r="C11" s="78">
        <v>7.7499999999999999E-2</v>
      </c>
      <c r="D11" s="78">
        <v>7.7499999999999999E-2</v>
      </c>
      <c r="E11" s="78">
        <v>0.13550000000000001</v>
      </c>
      <c r="F11" s="78">
        <v>8.4199999999999997E-2</v>
      </c>
      <c r="G11" s="78">
        <v>4.9100000000000005E-2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0.58700000000000008</v>
      </c>
      <c r="I14" s="80">
        <v>0.58700000000000008</v>
      </c>
      <c r="J14" s="80">
        <v>0.58700000000000008</v>
      </c>
      <c r="K14" s="80">
        <v>0.58700000000000008</v>
      </c>
      <c r="L14" s="80">
        <v>0.50131999999999999</v>
      </c>
      <c r="M14" s="80">
        <v>0.50131999999999999</v>
      </c>
      <c r="N14" s="80">
        <v>0.50131999999999999</v>
      </c>
      <c r="O14" s="80">
        <v>0.50131999999999999</v>
      </c>
    </row>
    <row r="15" spans="1:15" ht="15.75" customHeight="1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0.24966678471547302</v>
      </c>
      <c r="I15" s="77">
        <f t="shared" si="0"/>
        <v>0.24966678471547302</v>
      </c>
      <c r="J15" s="77">
        <f t="shared" si="0"/>
        <v>0.24966678471547302</v>
      </c>
      <c r="K15" s="77">
        <f t="shared" si="0"/>
        <v>0.24966678471547302</v>
      </c>
      <c r="L15" s="77">
        <f t="shared" si="0"/>
        <v>0.21322479133485675</v>
      </c>
      <c r="M15" s="77">
        <f t="shared" si="0"/>
        <v>0.21322479133485675</v>
      </c>
      <c r="N15" s="77">
        <f t="shared" si="0"/>
        <v>0.21322479133485675</v>
      </c>
      <c r="O15" s="77">
        <f t="shared" si="0"/>
        <v>0.21322479133485675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0.34039999999999998</v>
      </c>
      <c r="D2" s="78">
        <v>0.217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0.58650000000000002</v>
      </c>
      <c r="D3" s="78">
        <v>0.64690000000000003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4.6199999999999998E-2</v>
      </c>
      <c r="D4" s="78">
        <v>0.12140000000000001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2.6899999999999924E-2</v>
      </c>
      <c r="D5" s="77">
        <f t="shared" ref="D5:G5" si="0">1-SUM(D2:D4)</f>
        <v>1.4699999999999935E-2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E21" sqref="E2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>
        <v>0.44020000000000004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0.1915</v>
      </c>
      <c r="D4" s="28">
        <v>0.19019999999999998</v>
      </c>
      <c r="E4" s="28">
        <v>0.18910000000000002</v>
      </c>
      <c r="F4" s="28">
        <v>0.18910000000000002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0.58700000000000008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0.50131999999999999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0.217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99.757999999999996</v>
      </c>
      <c r="D13" s="28">
        <v>96.001999999999995</v>
      </c>
      <c r="E13" s="28">
        <v>92.441999999999993</v>
      </c>
      <c r="F13" s="28">
        <v>89.064999999999998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1.26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1.26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1.26</v>
      </c>
      <c r="E13" s="86" t="s">
        <v>201</v>
      </c>
    </row>
    <row r="14" spans="1:5" ht="15.75" customHeight="1">
      <c r="A14" s="11" t="s">
        <v>189</v>
      </c>
      <c r="B14" s="85">
        <v>0.28600000000000003</v>
      </c>
      <c r="C14" s="85">
        <v>0.95</v>
      </c>
      <c r="D14" s="86">
        <v>15.9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16.86</v>
      </c>
      <c r="E15" s="86" t="s">
        <v>201</v>
      </c>
    </row>
    <row r="16" spans="1:5" ht="15.75" customHeight="1">
      <c r="A16" s="53" t="s">
        <v>57</v>
      </c>
      <c r="B16" s="85">
        <v>0.36899999999999999</v>
      </c>
      <c r="C16" s="85">
        <v>0.95</v>
      </c>
      <c r="D16" s="86">
        <v>0.15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0.22</v>
      </c>
      <c r="E17" s="86" t="s">
        <v>201</v>
      </c>
    </row>
    <row r="18" spans="1:5" ht="15.75" customHeight="1">
      <c r="A18" s="53" t="s">
        <v>175</v>
      </c>
      <c r="B18" s="85">
        <v>0.217</v>
      </c>
      <c r="C18" s="85">
        <v>0.95</v>
      </c>
      <c r="D18" s="86">
        <v>1.01</v>
      </c>
      <c r="E18" s="86" t="s">
        <v>201</v>
      </c>
    </row>
    <row r="19" spans="1:5" ht="15.75" customHeight="1">
      <c r="A19" s="53" t="s">
        <v>174</v>
      </c>
      <c r="B19" s="85">
        <v>9.9000000000000005E-2</v>
      </c>
      <c r="C19" s="85">
        <v>0.95</v>
      </c>
      <c r="D19" s="86">
        <v>1.07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3.86</v>
      </c>
      <c r="E27" s="86" t="s">
        <v>201</v>
      </c>
    </row>
    <row r="28" spans="1:5" ht="15.75" customHeight="1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>
      <c r="A29" s="53" t="s">
        <v>58</v>
      </c>
      <c r="B29" s="85">
        <v>9.9000000000000005E-2</v>
      </c>
      <c r="C29" s="85">
        <v>0.95</v>
      </c>
      <c r="D29" s="86">
        <v>62.14</v>
      </c>
      <c r="E29" s="86" t="s">
        <v>201</v>
      </c>
    </row>
    <row r="30" spans="1:5" ht="15.75" customHeight="1">
      <c r="A30" s="53" t="s">
        <v>67</v>
      </c>
      <c r="B30" s="85">
        <v>0.4</v>
      </c>
      <c r="C30" s="85">
        <v>0.95</v>
      </c>
      <c r="D30" s="86">
        <v>181.15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>
      <c r="A32" s="53" t="s">
        <v>28</v>
      </c>
      <c r="B32" s="85">
        <v>0.53</v>
      </c>
      <c r="C32" s="85">
        <v>0.95</v>
      </c>
      <c r="D32" s="86">
        <v>0.39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2020-08-31T01:06:04Z</dcterms:modified>
</cp:coreProperties>
</file>