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045C4A3C-F4C5-46C6-939A-6A5A456644DF}" xr6:coauthVersionLast="45" xr6:coauthVersionMax="45" xr10:uidLastSave="{00000000-0000-0000-0000-000000000000}"/>
  <bookViews>
    <workbookView xWindow="7320" yWindow="-18270" windowWidth="29040" windowHeight="176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<sst xmlns="http://schemas.openxmlformats.org/spreadsheetml/2006/main" count="1109" uniqueCount="272">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</sst>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8183</v>
      </c>
    </row>
    <row r="8" spans="1:3" ht="15" customHeight="1">
      <c r="B8" s="7" t="s">
        <v>106</v>
      </c>
      <c r="C8" s="66">
        <v>5.4199999999999998E-2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0.90741958618164109</v>
      </c>
    </row>
    <row r="11" spans="1:3" ht="15" customHeight="1">
      <c r="B11" s="7" t="s">
        <v>108</v>
      </c>
      <c r="C11" s="66">
        <v>0.72900000000000009</v>
      </c>
    </row>
    <row r="12" spans="1:3" ht="15" customHeight="1">
      <c r="B12" s="7" t="s">
        <v>109</v>
      </c>
      <c r="C12" s="66">
        <v>0.72</v>
      </c>
    </row>
    <row r="13" spans="1:3" ht="15" customHeight="1">
      <c r="B13" s="7" t="s">
        <v>110</v>
      </c>
      <c r="C13" s="66">
        <v>0.17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0.13059999999999999</v>
      </c>
    </row>
    <row r="24" spans="1:3" ht="15" customHeight="1">
      <c r="B24" s="20" t="s">
        <v>102</v>
      </c>
      <c r="C24" s="67">
        <v>0.55969999999999998</v>
      </c>
    </row>
    <row r="25" spans="1:3" ht="15" customHeight="1">
      <c r="B25" s="20" t="s">
        <v>103</v>
      </c>
      <c r="C25" s="67">
        <v>0.28770000000000001</v>
      </c>
    </row>
    <row r="26" spans="1:3" ht="15" customHeight="1">
      <c r="B26" s="20" t="s">
        <v>104</v>
      </c>
      <c r="C26" s="67">
        <v>2.2000000000000002E-2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9.6</v>
      </c>
    </row>
    <row r="38" spans="1:5" ht="15" customHeight="1">
      <c r="B38" s="16" t="s">
        <v>91</v>
      </c>
      <c r="C38" s="68">
        <v>14.9</v>
      </c>
      <c r="D38" s="17"/>
      <c r="E38" s="18"/>
    </row>
    <row r="39" spans="1:5" ht="15" customHeight="1">
      <c r="B39" s="16" t="s">
        <v>90</v>
      </c>
      <c r="C39" s="68">
        <v>16.2</v>
      </c>
      <c r="D39" s="17"/>
      <c r="E39" s="17"/>
    </row>
    <row r="40" spans="1:5" ht="15" customHeight="1">
      <c r="B40" s="16" t="s">
        <v>171</v>
      </c>
      <c r="C40" s="68">
        <v>0.45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10.7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2.2000000000000002E-2</v>
      </c>
      <c r="D45" s="17"/>
    </row>
    <row r="46" spans="1:5" ht="15.75" customHeight="1">
      <c r="B46" s="16" t="s">
        <v>11</v>
      </c>
      <c r="C46" s="67">
        <v>9.5799999999999996E-2</v>
      </c>
      <c r="D46" s="17"/>
    </row>
    <row r="47" spans="1:5" ht="15.75" customHeight="1">
      <c r="B47" s="16" t="s">
        <v>12</v>
      </c>
      <c r="C47" s="67">
        <v>0.1124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0.76979999999999993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1.4471772434274999</v>
      </c>
      <c r="D51" s="17"/>
    </row>
    <row r="52" spans="1:4" ht="15" customHeight="1">
      <c r="B52" s="16" t="s">
        <v>125</v>
      </c>
      <c r="C52" s="65">
        <v>1.24220579431</v>
      </c>
    </row>
    <row r="53" spans="1:4" ht="15.75" customHeight="1">
      <c r="B53" s="16" t="s">
        <v>126</v>
      </c>
      <c r="C53" s="65">
        <v>1.24220579431</v>
      </c>
    </row>
    <row r="54" spans="1:4" ht="15.75" customHeight="1">
      <c r="B54" s="16" t="s">
        <v>127</v>
      </c>
      <c r="C54" s="65">
        <v>1.0214741356799899</v>
      </c>
    </row>
    <row r="55" spans="1:4" ht="15.75" customHeight="1">
      <c r="B55" s="16" t="s">
        <v>128</v>
      </c>
      <c r="C55" s="65">
        <v>1.0214741356799899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1.9347037484885126E-2</v>
      </c>
    </row>
    <row r="59" spans="1:4" ht="15.75" customHeight="1">
      <c r="B59" s="16" t="s">
        <v>132</v>
      </c>
      <c r="C59" s="66">
        <v>0.51007046186413363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1.4471772434274999</v>
      </c>
      <c r="C2" s="26">
        <f>'Baseline year population inputs'!C52</f>
        <v>1.24220579431</v>
      </c>
      <c r="D2" s="26">
        <f>'Baseline year population inputs'!C53</f>
        <v>1.24220579431</v>
      </c>
      <c r="E2" s="26">
        <f>'Baseline year population inputs'!C54</f>
        <v>1.0214741356799899</v>
      </c>
      <c r="F2" s="26">
        <f>'Baseline year population inputs'!C55</f>
        <v>1.0214741356799899</v>
      </c>
    </row>
    <row r="3" spans="1:6" ht="15.75" customHeight="1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5.4199999999999998E-2</v>
      </c>
      <c r="E2" s="93">
        <f>food_insecure</f>
        <v>5.4199999999999998E-2</v>
      </c>
      <c r="F2" s="93">
        <f>food_insecure</f>
        <v>5.4199999999999998E-2</v>
      </c>
      <c r="G2" s="93">
        <f>food_insecure</f>
        <v>5.4199999999999998E-2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5.4199999999999998E-2</v>
      </c>
      <c r="F5" s="93">
        <f>food_insecure</f>
        <v>5.4199999999999998E-2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1.4471772434274999</v>
      </c>
      <c r="D7" s="93">
        <f>diarrhoea_1_5mo</f>
        <v>1.24220579431</v>
      </c>
      <c r="E7" s="93">
        <f>diarrhoea_6_11mo</f>
        <v>1.24220579431</v>
      </c>
      <c r="F7" s="93">
        <f>diarrhoea_12_23mo</f>
        <v>1.0214741356799899</v>
      </c>
      <c r="G7" s="93">
        <f>diarrhoea_24_59mo</f>
        <v>1.0214741356799899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5.4199999999999998E-2</v>
      </c>
      <c r="F8" s="93">
        <f>food_insecure</f>
        <v>5.4199999999999998E-2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1.4471772434274999</v>
      </c>
      <c r="D12" s="93">
        <f>diarrhoea_1_5mo</f>
        <v>1.24220579431</v>
      </c>
      <c r="E12" s="93">
        <f>diarrhoea_6_11mo</f>
        <v>1.24220579431</v>
      </c>
      <c r="F12" s="93">
        <f>diarrhoea_12_23mo</f>
        <v>1.0214741356799899</v>
      </c>
      <c r="G12" s="93">
        <f>diarrhoea_24_59mo</f>
        <v>1.0214741356799899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5.4199999999999998E-2</v>
      </c>
      <c r="I15" s="93">
        <f>food_insecure</f>
        <v>5.4199999999999998E-2</v>
      </c>
      <c r="J15" s="93">
        <f>food_insecure</f>
        <v>5.4199999999999998E-2</v>
      </c>
      <c r="K15" s="93">
        <f>food_insecure</f>
        <v>5.4199999999999998E-2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0.72900000000000009</v>
      </c>
      <c r="I18" s="93">
        <f>frac_PW_health_facility</f>
        <v>0.72900000000000009</v>
      </c>
      <c r="J18" s="93">
        <f>frac_PW_health_facility</f>
        <v>0.72900000000000009</v>
      </c>
      <c r="K18" s="93">
        <f>frac_PW_health_facility</f>
        <v>0.72900000000000009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0.17</v>
      </c>
      <c r="M24" s="93">
        <f>famplan_unmet_need</f>
        <v>0.17</v>
      </c>
      <c r="N24" s="93">
        <f>famplan_unmet_need</f>
        <v>0.17</v>
      </c>
      <c r="O24" s="93">
        <f>famplan_unmet_need</f>
        <v>0.17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4.6418153041076424E-2</v>
      </c>
      <c r="M25" s="93">
        <f>(1-food_insecure)*(0.49)+food_insecure*(0.7)</f>
        <v>0.50138199999999999</v>
      </c>
      <c r="N25" s="93">
        <f>(1-food_insecure)*(0.49)+food_insecure*(0.7)</f>
        <v>0.50138199999999999</v>
      </c>
      <c r="O25" s="93">
        <f>(1-food_insecure)*(0.49)+food_insecure*(0.7)</f>
        <v>0.50138199999999999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1.9893494160461326E-2</v>
      </c>
      <c r="M26" s="93">
        <f>(1-food_insecure)*(0.21)+food_insecure*(0.3)</f>
        <v>0.21487799999999999</v>
      </c>
      <c r="N26" s="93">
        <f>(1-food_insecure)*(0.21)+food_insecure*(0.3)</f>
        <v>0.21487799999999999</v>
      </c>
      <c r="O26" s="93">
        <f>(1-food_insecure)*(0.21)+food_insecure*(0.3)</f>
        <v>0.21487799999999999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2.6268766616821156E-2</v>
      </c>
      <c r="M27" s="93">
        <f>(1-food_insecure)*(0.3)</f>
        <v>0.28373999999999999</v>
      </c>
      <c r="N27" s="93">
        <f>(1-food_insecure)*(0.3)</f>
        <v>0.28373999999999999</v>
      </c>
      <c r="O27" s="93">
        <f>(1-food_insecure)*(0.3)</f>
        <v>0.28373999999999999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0.90741958618164109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 t="e">
        <v>#N/A</v>
      </c>
      <c r="C2" s="75">
        <v>4400</v>
      </c>
      <c r="D2" s="75">
        <v>8900</v>
      </c>
      <c r="E2" s="75">
        <v>9600</v>
      </c>
      <c r="F2" s="75">
        <v>9100</v>
      </c>
      <c r="G2" s="22">
        <f t="shared" ref="G2:G40" si="0">C2+D2+E2+F2</f>
        <v>32000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>
      <c r="A3" s="92">
        <f t="shared" ref="A3:A40" si="2">IF($A$2+ROW(A3)-2&lt;=end_year,A2+1,"")</f>
        <v>2020</v>
      </c>
      <c r="B3" s="74" t="e">
        <v>#N/A</v>
      </c>
      <c r="C3" s="75">
        <v>4300</v>
      </c>
      <c r="D3" s="75">
        <v>8800</v>
      </c>
      <c r="E3" s="75">
        <v>9700</v>
      </c>
      <c r="F3" s="75">
        <v>9100</v>
      </c>
      <c r="G3" s="22">
        <f t="shared" si="0"/>
        <v>31900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>
      <c r="A4" s="92">
        <f t="shared" si="2"/>
        <v>2021</v>
      </c>
      <c r="B4" s="74" t="e">
        <v>#N/A</v>
      </c>
      <c r="C4" s="75">
        <v>4300</v>
      </c>
      <c r="D4" s="75">
        <v>8800</v>
      </c>
      <c r="E4" s="75">
        <v>9800</v>
      </c>
      <c r="F4" s="75">
        <v>9000</v>
      </c>
      <c r="G4" s="22">
        <f t="shared" si="0"/>
        <v>31900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>
        <f t="shared" si="2"/>
        <v>2022</v>
      </c>
      <c r="B5" s="74" t="e">
        <v>#N/A</v>
      </c>
      <c r="C5" s="75">
        <v>4300</v>
      </c>
      <c r="D5" s="75">
        <v>8700</v>
      </c>
      <c r="E5" s="75">
        <v>9900</v>
      </c>
      <c r="F5" s="75">
        <v>8800</v>
      </c>
      <c r="G5" s="22">
        <f t="shared" si="0"/>
        <v>31700</v>
      </c>
      <c r="H5" s="22" t="e">
        <f t="shared" si="1"/>
        <v>#N/A</v>
      </c>
      <c r="I5" s="22" t="e">
        <f t="shared" si="3"/>
        <v>#N/A</v>
      </c>
    </row>
    <row r="6" spans="1:9" ht="15.75" customHeight="1">
      <c r="A6" s="92" t="str">
        <f t="shared" si="2"/>
        <v/>
      </c>
      <c r="B6" s="74">
        <v>1519.6607999999997</v>
      </c>
      <c r="C6" s="75">
        <v>4300</v>
      </c>
      <c r="D6" s="75">
        <v>8500</v>
      </c>
      <c r="E6" s="75">
        <v>10000</v>
      </c>
      <c r="F6" s="75">
        <v>8800</v>
      </c>
      <c r="G6" s="22">
        <f t="shared" si="0"/>
        <v>31600</v>
      </c>
      <c r="H6" s="22">
        <f t="shared" si="1"/>
        <v>1765.6287796665697</v>
      </c>
      <c r="I6" s="22">
        <f t="shared" si="3"/>
        <v>29834.371220333429</v>
      </c>
    </row>
    <row r="7" spans="1:9" ht="15.75" customHeight="1">
      <c r="A7" s="92" t="str">
        <f t="shared" si="2"/>
        <v/>
      </c>
      <c r="B7" s="74">
        <v>1494.08</v>
      </c>
      <c r="C7" s="75">
        <v>4300</v>
      </c>
      <c r="D7" s="75">
        <v>8400</v>
      </c>
      <c r="E7" s="75">
        <v>10200</v>
      </c>
      <c r="F7" s="75">
        <v>8600</v>
      </c>
      <c r="G7" s="22">
        <f t="shared" si="0"/>
        <v>31500</v>
      </c>
      <c r="H7" s="22">
        <f t="shared" si="1"/>
        <v>1735.9075440547188</v>
      </c>
      <c r="I7" s="22">
        <f t="shared" si="3"/>
        <v>29764.09245594528</v>
      </c>
    </row>
    <row r="8" spans="1:9" ht="15.75" customHeight="1">
      <c r="A8" s="92" t="str">
        <f t="shared" si="2"/>
        <v/>
      </c>
      <c r="B8" s="74">
        <v>1473.5616</v>
      </c>
      <c r="C8" s="75">
        <v>4300</v>
      </c>
      <c r="D8" s="75">
        <v>8300</v>
      </c>
      <c r="E8" s="75">
        <v>10600</v>
      </c>
      <c r="F8" s="75">
        <v>8500</v>
      </c>
      <c r="G8" s="22">
        <f t="shared" si="0"/>
        <v>31700</v>
      </c>
      <c r="H8" s="22">
        <f t="shared" si="1"/>
        <v>1712.0680941243722</v>
      </c>
      <c r="I8" s="22">
        <f t="shared" si="3"/>
        <v>29987.931905875626</v>
      </c>
    </row>
    <row r="9" spans="1:9" ht="15.75" customHeight="1">
      <c r="A9" s="92" t="str">
        <f t="shared" si="2"/>
        <v/>
      </c>
      <c r="B9" s="74">
        <v>1453.0432000000003</v>
      </c>
      <c r="C9" s="75">
        <v>4200</v>
      </c>
      <c r="D9" s="75">
        <v>8200</v>
      </c>
      <c r="E9" s="75">
        <v>10900</v>
      </c>
      <c r="F9" s="75">
        <v>8300</v>
      </c>
      <c r="G9" s="22">
        <f t="shared" si="0"/>
        <v>31600</v>
      </c>
      <c r="H9" s="22">
        <f t="shared" si="1"/>
        <v>1688.2286441940257</v>
      </c>
      <c r="I9" s="22">
        <f t="shared" si="3"/>
        <v>29911.771355805973</v>
      </c>
    </row>
    <row r="10" spans="1:9" ht="15.75" customHeight="1">
      <c r="A10" s="92" t="str">
        <f t="shared" si="2"/>
        <v/>
      </c>
      <c r="B10" s="74">
        <v>1432.5248000000004</v>
      </c>
      <c r="C10" s="75">
        <v>4100</v>
      </c>
      <c r="D10" s="75">
        <v>8100</v>
      </c>
      <c r="E10" s="75">
        <v>11200</v>
      </c>
      <c r="F10" s="75">
        <v>8200</v>
      </c>
      <c r="G10" s="22">
        <f t="shared" si="0"/>
        <v>31600</v>
      </c>
      <c r="H10" s="22">
        <f t="shared" si="1"/>
        <v>1664.3891942636792</v>
      </c>
      <c r="I10" s="22">
        <f t="shared" si="3"/>
        <v>29935.61080573632</v>
      </c>
    </row>
    <row r="11" spans="1:9" ht="15.75" customHeight="1">
      <c r="A11" s="92" t="str">
        <f t="shared" si="2"/>
        <v/>
      </c>
      <c r="B11" s="74">
        <v>1412.0064000000004</v>
      </c>
      <c r="C11" s="75">
        <v>4100</v>
      </c>
      <c r="D11" s="75">
        <v>8100</v>
      </c>
      <c r="E11" s="75">
        <v>11500</v>
      </c>
      <c r="F11" s="75">
        <v>8000</v>
      </c>
      <c r="G11" s="22">
        <f t="shared" si="0"/>
        <v>31700</v>
      </c>
      <c r="H11" s="22">
        <f t="shared" si="1"/>
        <v>1640.5497443333329</v>
      </c>
      <c r="I11" s="22">
        <f t="shared" si="3"/>
        <v>30059.450255666667</v>
      </c>
    </row>
    <row r="12" spans="1:9" ht="15.75" customHeight="1">
      <c r="A12" s="92" t="str">
        <f t="shared" si="2"/>
        <v/>
      </c>
      <c r="B12" s="74">
        <v>1391.4880000000001</v>
      </c>
      <c r="C12" s="75">
        <v>4000</v>
      </c>
      <c r="D12" s="75">
        <v>8000</v>
      </c>
      <c r="E12" s="75">
        <v>11800</v>
      </c>
      <c r="F12" s="75">
        <v>8000</v>
      </c>
      <c r="G12" s="22">
        <f t="shared" si="0"/>
        <v>31800</v>
      </c>
      <c r="H12" s="22">
        <f t="shared" si="1"/>
        <v>1616.7102944029855</v>
      </c>
      <c r="I12" s="22">
        <f t="shared" si="3"/>
        <v>30183.289705597013</v>
      </c>
    </row>
    <row r="13" spans="1:9" ht="15.75" customHeight="1">
      <c r="A13" s="92" t="str">
        <f t="shared" si="2"/>
        <v/>
      </c>
      <c r="B13" s="74">
        <v>4400</v>
      </c>
      <c r="C13" s="75">
        <v>9000</v>
      </c>
      <c r="D13" s="75">
        <v>9700</v>
      </c>
      <c r="E13" s="75">
        <v>9200</v>
      </c>
      <c r="F13" s="75">
        <v>1.4728180499999998E-2</v>
      </c>
      <c r="G13" s="22">
        <f t="shared" si="0"/>
        <v>27900.0147281805</v>
      </c>
      <c r="H13" s="22">
        <f t="shared" si="1"/>
        <v>5112.17149941152</v>
      </c>
      <c r="I13" s="22">
        <f t="shared" si="3"/>
        <v>22787.843228768979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1.4728180499999998E-2</v>
      </c>
    </row>
    <row r="4" spans="1:8" ht="15.75" customHeight="1">
      <c r="B4" s="24" t="s">
        <v>7</v>
      </c>
      <c r="C4" s="76">
        <v>0.23410771803385452</v>
      </c>
    </row>
    <row r="5" spans="1:8" ht="15.75" customHeight="1">
      <c r="B5" s="24" t="s">
        <v>8</v>
      </c>
      <c r="C5" s="76">
        <v>6.7459153046349724E-2</v>
      </c>
    </row>
    <row r="6" spans="1:8" ht="15.75" customHeight="1">
      <c r="B6" s="24" t="s">
        <v>10</v>
      </c>
      <c r="C6" s="76">
        <v>9.2665304940639584E-2</v>
      </c>
    </row>
    <row r="7" spans="1:8" ht="15.75" customHeight="1">
      <c r="B7" s="24" t="s">
        <v>13</v>
      </c>
      <c r="C7" s="76">
        <v>0.27279899641717847</v>
      </c>
    </row>
    <row r="8" spans="1:8" ht="15.75" customHeight="1">
      <c r="B8" s="24" t="s">
        <v>14</v>
      </c>
      <c r="C8" s="76">
        <v>1.7446102014606122E-5</v>
      </c>
    </row>
    <row r="9" spans="1:8" ht="15.75" customHeight="1">
      <c r="B9" s="24" t="s">
        <v>27</v>
      </c>
      <c r="C9" s="76">
        <v>0.145305748977101</v>
      </c>
    </row>
    <row r="10" spans="1:8" ht="15.75" customHeight="1">
      <c r="B10" s="24" t="s">
        <v>15</v>
      </c>
      <c r="C10" s="76">
        <v>0.17291745198286212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7.7865457652415204E-2</v>
      </c>
      <c r="D14" s="76">
        <v>7.7865457652415204E-2</v>
      </c>
      <c r="E14" s="76">
        <v>4.3148083271610897E-2</v>
      </c>
      <c r="F14" s="76">
        <v>4.3148083271610897E-2</v>
      </c>
    </row>
    <row r="15" spans="1:8" ht="15.75" customHeight="1">
      <c r="B15" s="24" t="s">
        <v>16</v>
      </c>
      <c r="C15" s="76">
        <v>0.20318558699605199</v>
      </c>
      <c r="D15" s="76">
        <v>0.20318558699605199</v>
      </c>
      <c r="E15" s="76">
        <v>0.12579631908371899</v>
      </c>
      <c r="F15" s="76">
        <v>0.12579631908371899</v>
      </c>
    </row>
    <row r="16" spans="1:8" ht="15.75" customHeight="1">
      <c r="B16" s="24" t="s">
        <v>17</v>
      </c>
      <c r="C16" s="76">
        <v>2.6859272072454199E-2</v>
      </c>
      <c r="D16" s="76">
        <v>2.6859272072454199E-2</v>
      </c>
      <c r="E16" s="76">
        <v>2.3761726777571299E-2</v>
      </c>
      <c r="F16" s="76">
        <v>2.3761726777571299E-2</v>
      </c>
    </row>
    <row r="17" spans="1:8" ht="15.75" customHeight="1">
      <c r="B17" s="24" t="s">
        <v>18</v>
      </c>
      <c r="C17" s="76">
        <v>7.0264581200529507E-5</v>
      </c>
      <c r="D17" s="76">
        <v>7.0264581200529507E-5</v>
      </c>
      <c r="E17" s="76">
        <v>2.20847257151293E-4</v>
      </c>
      <c r="F17" s="76">
        <v>2.20847257151293E-4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1.4178623383207202E-3</v>
      </c>
      <c r="D19" s="76">
        <v>1.4178623383207202E-3</v>
      </c>
      <c r="E19" s="76">
        <v>8.9144335698993003E-4</v>
      </c>
      <c r="F19" s="76">
        <v>8.9144335698993003E-4</v>
      </c>
    </row>
    <row r="20" spans="1:8" ht="15.75" customHeight="1">
      <c r="B20" s="24" t="s">
        <v>21</v>
      </c>
      <c r="C20" s="76">
        <v>2.2764623949591202E-2</v>
      </c>
      <c r="D20" s="76">
        <v>2.2764623949591202E-2</v>
      </c>
      <c r="E20" s="76">
        <v>2.8554762414953402E-2</v>
      </c>
      <c r="F20" s="76">
        <v>2.8554762414953402E-2</v>
      </c>
    </row>
    <row r="21" spans="1:8" ht="15.75" customHeight="1">
      <c r="B21" s="24" t="s">
        <v>22</v>
      </c>
      <c r="C21" s="76">
        <v>7.0558967702500794E-2</v>
      </c>
      <c r="D21" s="76">
        <v>7.0558967702500794E-2</v>
      </c>
      <c r="E21" s="76">
        <v>0.19444484205676202</v>
      </c>
      <c r="F21" s="76">
        <v>0.19444484205676202</v>
      </c>
    </row>
    <row r="22" spans="1:8" ht="15.75" customHeight="1">
      <c r="B22" s="24" t="s">
        <v>23</v>
      </c>
      <c r="C22" s="76">
        <v>0.5972779647074653</v>
      </c>
      <c r="D22" s="76">
        <v>0.5972779647074653</v>
      </c>
      <c r="E22" s="76">
        <v>0.5831819757812422</v>
      </c>
      <c r="F22" s="76">
        <v>0.5831819757812422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5.0099999999999999E-2</v>
      </c>
    </row>
    <row r="27" spans="1:8" ht="15.75" customHeight="1">
      <c r="B27" s="24" t="s">
        <v>39</v>
      </c>
      <c r="C27" s="76">
        <v>4.9500000000000002E-2</v>
      </c>
    </row>
    <row r="28" spans="1:8" ht="15.75" customHeight="1">
      <c r="B28" s="24" t="s">
        <v>40</v>
      </c>
      <c r="C28" s="76">
        <v>0.1075</v>
      </c>
    </row>
    <row r="29" spans="1:8" ht="15.75" customHeight="1">
      <c r="B29" s="24" t="s">
        <v>41</v>
      </c>
      <c r="C29" s="76">
        <v>0.18960000000000002</v>
      </c>
    </row>
    <row r="30" spans="1:8" ht="15.75" customHeight="1">
      <c r="B30" s="24" t="s">
        <v>42</v>
      </c>
      <c r="C30" s="76">
        <v>5.7200000000000001E-2</v>
      </c>
    </row>
    <row r="31" spans="1:8" ht="15.75" customHeight="1">
      <c r="B31" s="24" t="s">
        <v>43</v>
      </c>
      <c r="C31" s="76">
        <v>0.16519999999999999</v>
      </c>
    </row>
    <row r="32" spans="1:8" ht="15.75" customHeight="1">
      <c r="B32" s="24" t="s">
        <v>44</v>
      </c>
      <c r="C32" s="76">
        <v>4.2500000000000003E-2</v>
      </c>
    </row>
    <row r="33" spans="2:3" ht="15.75" customHeight="1">
      <c r="B33" s="24" t="s">
        <v>45</v>
      </c>
      <c r="C33" s="76">
        <v>0.1663</v>
      </c>
    </row>
    <row r="34" spans="2:3" ht="15.75" customHeight="1">
      <c r="B34" s="24" t="s">
        <v>46</v>
      </c>
      <c r="C34" s="76">
        <v>0.1721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 t="e">
        <v>#N/A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0.39112227900000002</v>
      </c>
      <c r="D14" s="79">
        <v>0.36316351757300003</v>
      </c>
      <c r="E14" s="79">
        <v>0.36316351757300003</v>
      </c>
      <c r="F14" s="79">
        <v>0.27569453613299999</v>
      </c>
      <c r="G14" s="79">
        <v>0.27569453613299999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>
      <c r="B15" s="16" t="s">
        <v>68</v>
      </c>
      <c r="C15" s="77">
        <f t="shared" ref="C15:O15" si="0">iron_deficiency_anaemia*C14</f>
        <v>0.19949992149488255</v>
      </c>
      <c r="D15" s="77">
        <f t="shared" si="0"/>
        <v>0.18523898314066353</v>
      </c>
      <c r="E15" s="77">
        <f t="shared" si="0"/>
        <v>0.18523898314066353</v>
      </c>
      <c r="F15" s="77">
        <f t="shared" si="0"/>
        <v>0.14062363937877739</v>
      </c>
      <c r="G15" s="77">
        <f t="shared" si="0"/>
        <v>0.14062363937877739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E21" sqref="E2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 t="e">
        <v>#N/A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 t="e">
        <v>#N/A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0.36316351757300003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15.683999999999999</v>
      </c>
      <c r="D13" s="28">
        <v>15.327</v>
      </c>
      <c r="E13" s="28">
        <v>14.913</v>
      </c>
      <c r="F13" s="28">
        <v>14.532999999999999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0.45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>
      <c r="A16" s="53" t="s">
        <v>57</v>
      </c>
      <c r="B16" s="85" t="e">
        <v>#N/A</v>
      </c>
      <c r="C16" s="85">
        <v>0.95</v>
      </c>
      <c r="D16" s="86">
        <v>0.15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>
      <c r="A19" s="53" t="s">
        <v>174</v>
      </c>
      <c r="B19" s="85" t="e">
        <v>#N/A</v>
      </c>
      <c r="C19" s="85">
        <v>0.95</v>
      </c>
      <c r="D19" s="86" t="e">
        <v>#N/A</v>
      </c>
      <c r="E19" s="86" t="s">
        <v>201</v>
      </c>
    </row>
    <row r="20" spans="1:5" ht="15.75" customHeight="1">
      <c r="A20" s="53" t="s">
        <v>173</v>
      </c>
      <c r="B20" s="85" t="e">
        <v>#N/A</v>
      </c>
      <c r="C20" s="85">
        <v>0.95</v>
      </c>
      <c r="D20" s="86">
        <v>0.45</v>
      </c>
      <c r="E20" s="86" t="s">
        <v>201</v>
      </c>
    </row>
    <row r="21" spans="1:5" ht="15.75" customHeight="1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 t="e">
        <v>#N/A</v>
      </c>
      <c r="E22" s="86" t="s">
        <v>201</v>
      </c>
    </row>
    <row r="23" spans="1:5" ht="15.75" customHeight="1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2020-08-31T01:06:21Z</dcterms:modified>
</cp:coreProperties>
</file>