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463B5D1-F3B2-40FD-ABDD-96D8D8BF9419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<sst xmlns="http://schemas.openxmlformats.org/spreadsheetml/2006/main" count="1109" uniqueCount="272">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</sst>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209288</v>
      </c>
    </row>
    <row r="8" spans="1:3" ht="15" customHeight="1" x14ac:dyDescent="0.25">
      <c r="B8" s="7" t="s">
        <v>106</v>
      </c>
      <c r="C8" s="66">
        <v>0.192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0.77384170532226604</v>
      </c>
    </row>
    <row r="11" spans="1:3" ht="15" customHeight="1" x14ac:dyDescent="0.25">
      <c r="B11" s="7" t="s">
        <v>108</v>
      </c>
      <c r="C11" s="66">
        <v>0.85599999999999998</v>
      </c>
    </row>
    <row r="12" spans="1:3" ht="15" customHeight="1" x14ac:dyDescent="0.25">
      <c r="B12" s="7" t="s">
        <v>109</v>
      </c>
      <c r="C12" s="66">
        <v>0.82299999999999995</v>
      </c>
    </row>
    <row r="13" spans="1:3" ht="15" customHeight="1" x14ac:dyDescent="0.25">
      <c r="B13" s="7" t="s">
        <v>110</v>
      </c>
      <c r="C13" s="66">
        <v>0.17100000000000001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0.13570000000000002</v>
      </c>
    </row>
    <row r="24" spans="1:3" ht="15" customHeight="1" x14ac:dyDescent="0.25">
      <c r="B24" s="20" t="s">
        <v>102</v>
      </c>
      <c r="C24" s="67">
        <v>0.52159999999999995</v>
      </c>
    </row>
    <row r="25" spans="1:3" ht="15" customHeight="1" x14ac:dyDescent="0.25">
      <c r="B25" s="20" t="s">
        <v>103</v>
      </c>
      <c r="C25" s="67">
        <v>0.31040000000000001</v>
      </c>
    </row>
    <row r="26" spans="1:3" ht="15" customHeight="1" x14ac:dyDescent="0.25">
      <c r="B26" s="20" t="s">
        <v>104</v>
      </c>
      <c r="C26" s="67">
        <v>3.2300000000000002E-2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10.8</v>
      </c>
    </row>
    <row r="38" spans="1:5" ht="15" customHeight="1" x14ac:dyDescent="0.25">
      <c r="B38" s="16" t="s">
        <v>91</v>
      </c>
      <c r="C38" s="68">
        <v>13.1</v>
      </c>
      <c r="D38" s="17"/>
      <c r="E38" s="18"/>
    </row>
    <row r="39" spans="1:5" ht="15" customHeight="1" x14ac:dyDescent="0.25">
      <c r="B39" s="16" t="s">
        <v>90</v>
      </c>
      <c r="C39" s="68">
        <v>15.2</v>
      </c>
      <c r="D39" s="17"/>
      <c r="E39" s="17"/>
    </row>
    <row r="40" spans="1:5" ht="15" customHeight="1" x14ac:dyDescent="0.25">
      <c r="B40" s="16" t="s">
        <v>171</v>
      </c>
      <c r="C40" s="68">
        <v>0.89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2.1400000000000002E-2</v>
      </c>
      <c r="D45" s="17"/>
    </row>
    <row r="46" spans="1:5" ht="15.75" customHeight="1" x14ac:dyDescent="0.25">
      <c r="B46" s="16" t="s">
        <v>11</v>
      </c>
      <c r="C46" s="67">
        <v>8.09E-2</v>
      </c>
      <c r="D46" s="17"/>
    </row>
    <row r="47" spans="1:5" ht="15.75" customHeight="1" x14ac:dyDescent="0.25">
      <c r="B47" s="16" t="s">
        <v>12</v>
      </c>
      <c r="C47" s="67">
        <v>0.1598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0.73790000000000011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1.00955312649</v>
      </c>
      <c r="D51" s="17"/>
    </row>
    <row r="52" spans="1:4" ht="15" customHeight="1" x14ac:dyDescent="0.25">
      <c r="B52" s="16" t="s">
        <v>125</v>
      </c>
      <c r="C52" s="65">
        <v>0.9640868419669999</v>
      </c>
    </row>
    <row r="53" spans="1:4" ht="15.75" customHeight="1" x14ac:dyDescent="0.25">
      <c r="B53" s="16" t="s">
        <v>126</v>
      </c>
      <c r="C53" s="65">
        <v>0.9640868419669999</v>
      </c>
    </row>
    <row r="54" spans="1:4" ht="15.75" customHeight="1" x14ac:dyDescent="0.25">
      <c r="B54" s="16" t="s">
        <v>127</v>
      </c>
      <c r="C54" s="65">
        <v>0.80035901406699994</v>
      </c>
    </row>
    <row r="55" spans="1:4" ht="15.75" customHeight="1" x14ac:dyDescent="0.25">
      <c r="B55" s="16" t="s">
        <v>128</v>
      </c>
      <c r="C55" s="65">
        <v>0.80035901406699994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0.51561690916146286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1.00955312649</v>
      </c>
      <c r="C2" s="26">
        <f>'Baseline year population inputs'!C52</f>
        <v>0.9640868419669999</v>
      </c>
      <c r="D2" s="26">
        <f>'Baseline year population inputs'!C53</f>
        <v>0.9640868419669999</v>
      </c>
      <c r="E2" s="26">
        <f>'Baseline year population inputs'!C54</f>
        <v>0.80035901406699994</v>
      </c>
      <c r="F2" s="26">
        <f>'Baseline year population inputs'!C55</f>
        <v>0.80035901406699994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0.192</v>
      </c>
      <c r="E2" s="93">
        <f>food_insecure</f>
        <v>0.192</v>
      </c>
      <c r="F2" s="93">
        <f>food_insecure</f>
        <v>0.192</v>
      </c>
      <c r="G2" s="93">
        <f>food_insecure</f>
        <v>0.192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0.192</v>
      </c>
      <c r="F5" s="93">
        <f>food_insecure</f>
        <v>0.192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1.00955312649</v>
      </c>
      <c r="D7" s="93">
        <f>diarrhoea_1_5mo</f>
        <v>0.9640868419669999</v>
      </c>
      <c r="E7" s="93">
        <f>diarrhoea_6_11mo</f>
        <v>0.9640868419669999</v>
      </c>
      <c r="F7" s="93">
        <f>diarrhoea_12_23mo</f>
        <v>0.80035901406699994</v>
      </c>
      <c r="G7" s="93">
        <f>diarrhoea_24_59mo</f>
        <v>0.80035901406699994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0.192</v>
      </c>
      <c r="F8" s="93">
        <f>food_insecure</f>
        <v>0.192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1.00955312649</v>
      </c>
      <c r="D12" s="93">
        <f>diarrhoea_1_5mo</f>
        <v>0.9640868419669999</v>
      </c>
      <c r="E12" s="93">
        <f>diarrhoea_6_11mo</f>
        <v>0.9640868419669999</v>
      </c>
      <c r="F12" s="93">
        <f>diarrhoea_12_23mo</f>
        <v>0.80035901406699994</v>
      </c>
      <c r="G12" s="93">
        <f>diarrhoea_24_59mo</f>
        <v>0.80035901406699994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0.192</v>
      </c>
      <c r="I15" s="93">
        <f>food_insecure</f>
        <v>0.192</v>
      </c>
      <c r="J15" s="93">
        <f>food_insecure</f>
        <v>0.192</v>
      </c>
      <c r="K15" s="93">
        <f>food_insecure</f>
        <v>0.192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0.17100000000000001</v>
      </c>
      <c r="M24" s="93">
        <f>famplan_unmet_need</f>
        <v>0.17100000000000001</v>
      </c>
      <c r="N24" s="93">
        <f>famplan_unmet_need</f>
        <v>0.17100000000000001</v>
      </c>
      <c r="O24" s="93">
        <f>famplan_unmet_need</f>
        <v>0.17100000000000001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0.11993626683349587</v>
      </c>
      <c r="M25" s="93">
        <f>(1-food_insecure)*(0.49)+food_insecure*(0.7)</f>
        <v>0.53032000000000001</v>
      </c>
      <c r="N25" s="93">
        <f>(1-food_insecure)*(0.49)+food_insecure*(0.7)</f>
        <v>0.53032000000000001</v>
      </c>
      <c r="O25" s="93">
        <f>(1-food_insecure)*(0.49)+food_insecure*(0.7)</f>
        <v>0.53032000000000001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5.1401257214355373E-2</v>
      </c>
      <c r="M26" s="93">
        <f>(1-food_insecure)*(0.21)+food_insecure*(0.3)</f>
        <v>0.22727999999999998</v>
      </c>
      <c r="N26" s="93">
        <f>(1-food_insecure)*(0.21)+food_insecure*(0.3)</f>
        <v>0.22727999999999998</v>
      </c>
      <c r="O26" s="93">
        <f>(1-food_insecure)*(0.21)+food_insecure*(0.3)</f>
        <v>0.22727999999999998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5.4820770629882713E-2</v>
      </c>
      <c r="M27" s="93">
        <f>(1-food_insecure)*(0.3)</f>
        <v>0.2424</v>
      </c>
      <c r="N27" s="93">
        <f>(1-food_insecure)*(0.3)</f>
        <v>0.2424</v>
      </c>
      <c r="O27" s="93">
        <f>(1-food_insecure)*(0.3)</f>
        <v>0.2424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0.77384170532226604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49867</v>
      </c>
      <c r="C2" s="75">
        <v>113000</v>
      </c>
      <c r="D2" s="75">
        <v>250000</v>
      </c>
      <c r="E2" s="75">
        <v>220000</v>
      </c>
      <c r="F2" s="75">
        <v>181000</v>
      </c>
      <c r="G2" s="22">
        <f t="shared" ref="G2:G40" si="0">C2+D2+E2+F2</f>
        <v>764000</v>
      </c>
      <c r="H2" s="22">
        <f t="shared" ref="H2:H40" si="1">(B2 + stillbirth*B2/(1000-stillbirth))/(1-abortion)</f>
        <v>58416.62332307145</v>
      </c>
      <c r="I2" s="22">
        <f>G2-H2</f>
        <v>705583.3766769286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49442</v>
      </c>
      <c r="C3" s="75">
        <v>110000</v>
      </c>
      <c r="D3" s="75">
        <v>245000</v>
      </c>
      <c r="E3" s="75">
        <v>222000</v>
      </c>
      <c r="F3" s="75">
        <v>183000</v>
      </c>
      <c r="G3" s="22">
        <f t="shared" si="0"/>
        <v>760000</v>
      </c>
      <c r="H3" s="22">
        <f t="shared" si="1"/>
        <v>57918.757702274022</v>
      </c>
      <c r="I3" s="22">
        <f t="shared" ref="I3:I15" si="3">G3-H3</f>
        <v>702081.24229772598</v>
      </c>
    </row>
    <row r="4" spans="1:9" ht="15.75" customHeight="1" x14ac:dyDescent="0.25">
      <c r="A4" s="92">
        <f t="shared" si="2"/>
        <v>2021</v>
      </c>
      <c r="B4" s="74">
        <v>48784</v>
      </c>
      <c r="C4" s="75">
        <v>108000</v>
      </c>
      <c r="D4" s="75">
        <v>240000</v>
      </c>
      <c r="E4" s="75">
        <v>224000</v>
      </c>
      <c r="F4" s="75">
        <v>185000</v>
      </c>
      <c r="G4" s="22">
        <f t="shared" si="0"/>
        <v>757000</v>
      </c>
      <c r="H4" s="22">
        <f t="shared" si="1"/>
        <v>57147.944576427646</v>
      </c>
      <c r="I4" s="22">
        <f t="shared" si="3"/>
        <v>699852.05542357231</v>
      </c>
    </row>
    <row r="5" spans="1:9" ht="15.75" customHeight="1" x14ac:dyDescent="0.25">
      <c r="A5" s="92">
        <f t="shared" si="2"/>
        <v>2022</v>
      </c>
      <c r="B5" s="74">
        <v>48078</v>
      </c>
      <c r="C5" s="75">
        <v>106000</v>
      </c>
      <c r="D5" s="75">
        <v>234000</v>
      </c>
      <c r="E5" s="75">
        <v>224000</v>
      </c>
      <c r="F5" s="75">
        <v>188000</v>
      </c>
      <c r="G5" s="22">
        <f t="shared" si="0"/>
        <v>752000</v>
      </c>
      <c r="H5" s="22">
        <f t="shared" si="1"/>
        <v>56320.901921644152</v>
      </c>
      <c r="I5" s="22">
        <f t="shared" si="3"/>
        <v>695679.09807835589</v>
      </c>
    </row>
    <row r="6" spans="1:9" ht="15.75" customHeight="1" x14ac:dyDescent="0.25">
      <c r="A6" s="92" t="str">
        <f t="shared" si="2"/>
        <v/>
      </c>
      <c r="B6" s="74">
        <v>42459.464800000002</v>
      </c>
      <c r="C6" s="75">
        <v>105000</v>
      </c>
      <c r="D6" s="75">
        <v>228000</v>
      </c>
      <c r="E6" s="75">
        <v>226000</v>
      </c>
      <c r="F6" s="75">
        <v>191000</v>
      </c>
      <c r="G6" s="22">
        <f t="shared" si="0"/>
        <v>750000</v>
      </c>
      <c r="H6" s="22">
        <f t="shared" si="1"/>
        <v>49739.077179714266</v>
      </c>
      <c r="I6" s="22">
        <f t="shared" si="3"/>
        <v>700260.92282028578</v>
      </c>
    </row>
    <row r="7" spans="1:9" ht="15.75" customHeight="1" x14ac:dyDescent="0.25">
      <c r="A7" s="92" t="str">
        <f t="shared" si="2"/>
        <v/>
      </c>
      <c r="B7" s="74">
        <v>41589.449999999997</v>
      </c>
      <c r="C7" s="75">
        <v>104000</v>
      </c>
      <c r="D7" s="75">
        <v>221000</v>
      </c>
      <c r="E7" s="75">
        <v>225000</v>
      </c>
      <c r="F7" s="75">
        <v>193000</v>
      </c>
      <c r="G7" s="22">
        <f t="shared" si="0"/>
        <v>743000</v>
      </c>
      <c r="H7" s="22">
        <f t="shared" si="1"/>
        <v>48719.899630290842</v>
      </c>
      <c r="I7" s="22">
        <f t="shared" si="3"/>
        <v>694280.10036970919</v>
      </c>
    </row>
    <row r="8" spans="1:9" ht="15.75" customHeight="1" x14ac:dyDescent="0.25">
      <c r="A8" s="92" t="str">
        <f t="shared" si="2"/>
        <v/>
      </c>
      <c r="B8" s="74">
        <v>40740.523200000003</v>
      </c>
      <c r="C8" s="75">
        <v>101000</v>
      </c>
      <c r="D8" s="75">
        <v>214000</v>
      </c>
      <c r="E8" s="75">
        <v>226000</v>
      </c>
      <c r="F8" s="75">
        <v>197000</v>
      </c>
      <c r="G8" s="22">
        <f t="shared" si="0"/>
        <v>738000</v>
      </c>
      <c r="H8" s="22">
        <f t="shared" si="1"/>
        <v>47725.425587247148</v>
      </c>
      <c r="I8" s="22">
        <f t="shared" si="3"/>
        <v>690274.57441275287</v>
      </c>
    </row>
    <row r="9" spans="1:9" ht="15.75" customHeight="1" x14ac:dyDescent="0.25">
      <c r="A9" s="92" t="str">
        <f t="shared" si="2"/>
        <v/>
      </c>
      <c r="B9" s="74">
        <v>39863.246400000004</v>
      </c>
      <c r="C9" s="75">
        <v>98000</v>
      </c>
      <c r="D9" s="75">
        <v>208000</v>
      </c>
      <c r="E9" s="75">
        <v>227000</v>
      </c>
      <c r="F9" s="75">
        <v>198000</v>
      </c>
      <c r="G9" s="22">
        <f t="shared" si="0"/>
        <v>731000</v>
      </c>
      <c r="H9" s="22">
        <f t="shared" si="1"/>
        <v>46697.740978674956</v>
      </c>
      <c r="I9" s="22">
        <f t="shared" si="3"/>
        <v>684302.25902132504</v>
      </c>
    </row>
    <row r="10" spans="1:9" ht="15.75" customHeight="1" x14ac:dyDescent="0.25">
      <c r="A10" s="92" t="str">
        <f t="shared" si="2"/>
        <v/>
      </c>
      <c r="B10" s="74">
        <v>38985.969600000004</v>
      </c>
      <c r="C10" s="75">
        <v>95000</v>
      </c>
      <c r="D10" s="75">
        <v>202000</v>
      </c>
      <c r="E10" s="75">
        <v>226000</v>
      </c>
      <c r="F10" s="75">
        <v>201000</v>
      </c>
      <c r="G10" s="22">
        <f t="shared" si="0"/>
        <v>724000</v>
      </c>
      <c r="H10" s="22">
        <f t="shared" si="1"/>
        <v>45670.056370102764</v>
      </c>
      <c r="I10" s="22">
        <f t="shared" si="3"/>
        <v>678329.9436298972</v>
      </c>
    </row>
    <row r="11" spans="1:9" ht="15.75" customHeight="1" x14ac:dyDescent="0.25">
      <c r="A11" s="92" t="str">
        <f t="shared" si="2"/>
        <v/>
      </c>
      <c r="B11" s="74">
        <v>38095.713000000003</v>
      </c>
      <c r="C11" s="75">
        <v>93000</v>
      </c>
      <c r="D11" s="75">
        <v>196000</v>
      </c>
      <c r="E11" s="75">
        <v>225000</v>
      </c>
      <c r="F11" s="75">
        <v>203000</v>
      </c>
      <c r="G11" s="22">
        <f t="shared" si="0"/>
        <v>717000</v>
      </c>
      <c r="H11" s="22">
        <f t="shared" si="1"/>
        <v>44627.166594036862</v>
      </c>
      <c r="I11" s="22">
        <f t="shared" si="3"/>
        <v>672372.83340596315</v>
      </c>
    </row>
    <row r="12" spans="1:9" ht="15.75" customHeight="1" x14ac:dyDescent="0.25">
      <c r="A12" s="92" t="str">
        <f t="shared" si="2"/>
        <v/>
      </c>
      <c r="B12" s="74">
        <v>37193.373</v>
      </c>
      <c r="C12" s="75">
        <v>93000</v>
      </c>
      <c r="D12" s="75">
        <v>190000</v>
      </c>
      <c r="E12" s="75">
        <v>222000</v>
      </c>
      <c r="F12" s="75">
        <v>205000</v>
      </c>
      <c r="G12" s="22">
        <f t="shared" si="0"/>
        <v>710000</v>
      </c>
      <c r="H12" s="22">
        <f t="shared" si="1"/>
        <v>43570.121736930145</v>
      </c>
      <c r="I12" s="22">
        <f t="shared" si="3"/>
        <v>666429.8782630699</v>
      </c>
    </row>
    <row r="13" spans="1:9" ht="15.75" customHeight="1" x14ac:dyDescent="0.25">
      <c r="A13" s="92" t="str">
        <f t="shared" si="2"/>
        <v/>
      </c>
      <c r="B13" s="74">
        <v>117000</v>
      </c>
      <c r="C13" s="75">
        <v>253000</v>
      </c>
      <c r="D13" s="75">
        <v>219000</v>
      </c>
      <c r="E13" s="75">
        <v>180000</v>
      </c>
      <c r="F13" s="75">
        <v>5.6508549999999998E-3</v>
      </c>
      <c r="G13" s="22">
        <f t="shared" si="0"/>
        <v>652000.00565085502</v>
      </c>
      <c r="H13" s="22">
        <f t="shared" si="1"/>
        <v>137059.47678423324</v>
      </c>
      <c r="I13" s="22">
        <f t="shared" si="3"/>
        <v>514940.52886662178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5.6508549999999998E-3</v>
      </c>
    </row>
    <row r="4" spans="1:8" ht="15.75" customHeight="1" x14ac:dyDescent="0.25">
      <c r="B4" s="24" t="s">
        <v>7</v>
      </c>
      <c r="C4" s="76">
        <v>0.20548479616187248</v>
      </c>
    </row>
    <row r="5" spans="1:8" ht="15.75" customHeight="1" x14ac:dyDescent="0.25">
      <c r="B5" s="24" t="s">
        <v>8</v>
      </c>
      <c r="C5" s="76">
        <v>3.3374905544206052E-2</v>
      </c>
    </row>
    <row r="6" spans="1:8" ht="15.75" customHeight="1" x14ac:dyDescent="0.25">
      <c r="B6" s="24" t="s">
        <v>10</v>
      </c>
      <c r="C6" s="76">
        <v>9.8191109129555643E-2</v>
      </c>
    </row>
    <row r="7" spans="1:8" ht="15.75" customHeight="1" x14ac:dyDescent="0.25">
      <c r="B7" s="24" t="s">
        <v>13</v>
      </c>
      <c r="C7" s="76">
        <v>0.35695480627729542</v>
      </c>
    </row>
    <row r="8" spans="1:8" ht="15.75" customHeight="1" x14ac:dyDescent="0.25">
      <c r="B8" s="24" t="s">
        <v>14</v>
      </c>
      <c r="C8" s="76">
        <v>1.3220793526143375E-5</v>
      </c>
    </row>
    <row r="9" spans="1:8" ht="15.75" customHeight="1" x14ac:dyDescent="0.25">
      <c r="B9" s="24" t="s">
        <v>27</v>
      </c>
      <c r="C9" s="76">
        <v>0.13104730314028482</v>
      </c>
    </row>
    <row r="10" spans="1:8" ht="15.75" customHeight="1" x14ac:dyDescent="0.25">
      <c r="B10" s="24" t="s">
        <v>15</v>
      </c>
      <c r="C10" s="76">
        <v>0.16928300395325935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3.4833323607263898E-2</v>
      </c>
      <c r="D14" s="76">
        <v>3.4833323607263898E-2</v>
      </c>
      <c r="E14" s="76">
        <v>2.4770221860930901E-2</v>
      </c>
      <c r="F14" s="76">
        <v>2.4770221860930901E-2</v>
      </c>
    </row>
    <row r="15" spans="1:8" ht="15.75" customHeight="1" x14ac:dyDescent="0.25">
      <c r="B15" s="24" t="s">
        <v>16</v>
      </c>
      <c r="C15" s="76">
        <v>9.5935164973740897E-2</v>
      </c>
      <c r="D15" s="76">
        <v>9.5935164973740897E-2</v>
      </c>
      <c r="E15" s="76">
        <v>7.1075785025834601E-2</v>
      </c>
      <c r="F15" s="76">
        <v>7.1075785025834601E-2</v>
      </c>
    </row>
    <row r="16" spans="1:8" ht="15.75" customHeight="1" x14ac:dyDescent="0.25">
      <c r="B16" s="24" t="s">
        <v>17</v>
      </c>
      <c r="C16" s="76">
        <v>1.7833673563434502E-2</v>
      </c>
      <c r="D16" s="76">
        <v>1.7833673563434502E-2</v>
      </c>
      <c r="E16" s="76">
        <v>1.7422272935869201E-2</v>
      </c>
      <c r="F16" s="76">
        <v>1.7422272935869201E-2</v>
      </c>
    </row>
    <row r="17" spans="1:8" ht="15.75" customHeight="1" x14ac:dyDescent="0.25">
      <c r="B17" s="24" t="s">
        <v>18</v>
      </c>
      <c r="C17" s="76">
        <v>5.3349752420905502E-5</v>
      </c>
      <c r="D17" s="76">
        <v>5.3349752420905502E-5</v>
      </c>
      <c r="E17" s="76">
        <v>1.3327105807989399E-4</v>
      </c>
      <c r="F17" s="76">
        <v>1.3327105807989399E-4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1.0292288837744901E-3</v>
      </c>
      <c r="D19" s="76">
        <v>1.0292288837744901E-3</v>
      </c>
      <c r="E19" s="76">
        <v>6.8660289128739797E-4</v>
      </c>
      <c r="F19" s="76">
        <v>6.8660289128739797E-4</v>
      </c>
    </row>
    <row r="20" spans="1:8" ht="15.75" customHeight="1" x14ac:dyDescent="0.25">
      <c r="B20" s="24" t="s">
        <v>21</v>
      </c>
      <c r="C20" s="76">
        <v>2.9173537824013201E-2</v>
      </c>
      <c r="D20" s="76">
        <v>2.9173537824013201E-2</v>
      </c>
      <c r="E20" s="76">
        <v>5.3353211045909503E-2</v>
      </c>
      <c r="F20" s="76">
        <v>5.3353211045909503E-2</v>
      </c>
    </row>
    <row r="21" spans="1:8" ht="15.75" customHeight="1" x14ac:dyDescent="0.25">
      <c r="B21" s="24" t="s">
        <v>22</v>
      </c>
      <c r="C21" s="76">
        <v>4.2509072839068102E-2</v>
      </c>
      <c r="D21" s="76">
        <v>4.2509072839068102E-2</v>
      </c>
      <c r="E21" s="76">
        <v>0.14912238170945799</v>
      </c>
      <c r="F21" s="76">
        <v>0.14912238170945799</v>
      </c>
    </row>
    <row r="22" spans="1:8" ht="15.75" customHeight="1" x14ac:dyDescent="0.25">
      <c r="B22" s="24" t="s">
        <v>23</v>
      </c>
      <c r="C22" s="76">
        <v>0.778632648556284</v>
      </c>
      <c r="D22" s="76">
        <v>0.778632648556284</v>
      </c>
      <c r="E22" s="76">
        <v>0.68343625347263048</v>
      </c>
      <c r="F22" s="76">
        <v>0.68343625347263048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2.9100000000000001E-2</v>
      </c>
    </row>
    <row r="27" spans="1:8" ht="15.75" customHeight="1" x14ac:dyDescent="0.25">
      <c r="B27" s="24" t="s">
        <v>39</v>
      </c>
      <c r="C27" s="76">
        <v>1.0700000000000001E-2</v>
      </c>
    </row>
    <row r="28" spans="1:8" ht="15.75" customHeight="1" x14ac:dyDescent="0.25">
      <c r="B28" s="24" t="s">
        <v>40</v>
      </c>
      <c r="C28" s="76">
        <v>5.3899999999999997E-2</v>
      </c>
    </row>
    <row r="29" spans="1:8" ht="15.75" customHeight="1" x14ac:dyDescent="0.25">
      <c r="B29" s="24" t="s">
        <v>41</v>
      </c>
      <c r="C29" s="76">
        <v>0.13250000000000001</v>
      </c>
    </row>
    <row r="30" spans="1:8" ht="15.75" customHeight="1" x14ac:dyDescent="0.25">
      <c r="B30" s="24" t="s">
        <v>42</v>
      </c>
      <c r="C30" s="76">
        <v>4.2099999999999999E-2</v>
      </c>
    </row>
    <row r="31" spans="1:8" ht="15.75" customHeight="1" x14ac:dyDescent="0.25">
      <c r="B31" s="24" t="s">
        <v>43</v>
      </c>
      <c r="C31" s="76">
        <v>9.6699999999999994E-2</v>
      </c>
    </row>
    <row r="32" spans="1:8" ht="15.75" customHeight="1" x14ac:dyDescent="0.25">
      <c r="B32" s="24" t="s">
        <v>44</v>
      </c>
      <c r="C32" s="76">
        <v>6.3799999999999996E-2</v>
      </c>
    </row>
    <row r="33" spans="2:3" ht="15.75" customHeight="1" x14ac:dyDescent="0.25">
      <c r="B33" s="24" t="s">
        <v>45</v>
      </c>
      <c r="C33" s="76">
        <v>0.12089999999999999</v>
      </c>
    </row>
    <row r="34" spans="2:3" ht="15.75" customHeight="1" x14ac:dyDescent="0.25">
      <c r="B34" s="24" t="s">
        <v>46</v>
      </c>
      <c r="C34" s="76">
        <v>0.45030000000000003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0.65890000000000004</v>
      </c>
      <c r="E2" s="77">
        <v>0.61870000000000003</v>
      </c>
      <c r="F2" s="77">
        <v>0.47350000000000003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0.10400000000000001</v>
      </c>
      <c r="F4" s="78">
        <v>0.16420000000000001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3.8199999999999998E-2</v>
      </c>
      <c r="F5" s="78">
        <v>8.2400000000000001E-2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0.45710734074999998</v>
      </c>
      <c r="D14" s="79">
        <v>0.43038927098300001</v>
      </c>
      <c r="E14" s="79">
        <v>0.43038927098300001</v>
      </c>
      <c r="F14" s="79">
        <v>0.31946844869300001</v>
      </c>
      <c r="G14" s="79">
        <v>0.31946844869300001</v>
      </c>
      <c r="H14" s="80">
        <v>0.27</v>
      </c>
      <c r="I14" s="80">
        <v>0.27</v>
      </c>
      <c r="J14" s="80">
        <v>0.27</v>
      </c>
      <c r="K14" s="80">
        <v>0.27</v>
      </c>
      <c r="L14" s="80">
        <v>0.2268</v>
      </c>
      <c r="M14" s="80">
        <v>0.2268</v>
      </c>
      <c r="N14" s="80">
        <v>0.2268</v>
      </c>
      <c r="O14" s="80">
        <v>0.2268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0.23569227419253058</v>
      </c>
      <c r="D15" s="77">
        <f t="shared" si="0"/>
        <v>0.22191598564050974</v>
      </c>
      <c r="E15" s="77">
        <f t="shared" si="0"/>
        <v>0.22191598564050974</v>
      </c>
      <c r="F15" s="77">
        <f t="shared" si="0"/>
        <v>0.16472333408969203</v>
      </c>
      <c r="G15" s="77">
        <f t="shared" si="0"/>
        <v>0.16472333408969203</v>
      </c>
      <c r="H15" s="77">
        <f t="shared" si="0"/>
        <v>0.13921656547359498</v>
      </c>
      <c r="I15" s="77">
        <f t="shared" si="0"/>
        <v>0.13921656547359498</v>
      </c>
      <c r="J15" s="77">
        <f t="shared" si="0"/>
        <v>0.13921656547359498</v>
      </c>
      <c r="K15" s="77">
        <f t="shared" si="0"/>
        <v>0.13921656547359498</v>
      </c>
      <c r="L15" s="77">
        <f t="shared" si="0"/>
        <v>0.11694191499781978</v>
      </c>
      <c r="M15" s="77">
        <f t="shared" si="0"/>
        <v>0.11694191499781978</v>
      </c>
      <c r="N15" s="77">
        <f t="shared" si="0"/>
        <v>0.11694191499781978</v>
      </c>
      <c r="O15" s="77">
        <f t="shared" si="0"/>
        <v>0.11694191499781978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0.45850000000000002</v>
      </c>
      <c r="D2" s="78">
        <v>0.17920000000000003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0.18109999999999998</v>
      </c>
      <c r="D3" s="78">
        <v>0.18659999999999999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0.27449999999999997</v>
      </c>
      <c r="D4" s="78">
        <v>0.54420000000000002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8.5900000000000087E-2</v>
      </c>
      <c r="D5" s="77">
        <f t="shared" ref="D5:G5" si="0">1-SUM(D2:D4)</f>
        <v>8.9999999999999969E-2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0.2223</v>
      </c>
      <c r="D2" s="28">
        <v>0.2233</v>
      </c>
      <c r="E2" s="28">
        <v>0.22389999999999999</v>
      </c>
      <c r="F2" s="28">
        <v>0.22389999999999999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2.437226E-2</v>
      </c>
      <c r="D4" s="28">
        <v>2.4348040000000001E-2</v>
      </c>
      <c r="E4" s="28">
        <v>2.4223359999999999E-2</v>
      </c>
      <c r="F4" s="28">
        <v>2.4223359999999999E-2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0.43038927098300001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0.2268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0.17920000000000003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66.48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517.13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1.74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0.17899999999999999</v>
      </c>
      <c r="C18" s="85">
        <v>0.95</v>
      </c>
      <c r="D18" s="86">
        <v>11.9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11.9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4.6100000000000003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</v>
      </c>
      <c r="E24" s="86" t="s">
        <v>201</v>
      </c>
    </row>
    <row r="25" spans="1:5" ht="15.75" customHeight="1" x14ac:dyDescent="0.25">
      <c r="A25" s="53" t="s">
        <v>87</v>
      </c>
      <c r="B25" s="85">
        <v>0.40700000000000003</v>
      </c>
      <c r="C25" s="85">
        <v>0.95</v>
      </c>
      <c r="D25" s="86">
        <v>19.8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</v>
      </c>
      <c r="E27" s="86" t="s">
        <v>201</v>
      </c>
    </row>
    <row r="28" spans="1:5" ht="15.75" customHeight="1" x14ac:dyDescent="0.25">
      <c r="A28" s="53" t="s">
        <v>84</v>
      </c>
      <c r="B28" s="85">
        <v>0.6409999999999999</v>
      </c>
      <c r="C28" s="85">
        <v>0.95</v>
      </c>
      <c r="D28" s="86">
        <v>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131.80000000000001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318.31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318.31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1.89</v>
      </c>
      <c r="E32" s="86" t="s">
        <v>201</v>
      </c>
    </row>
    <row r="33" spans="1:6" ht="15.75" customHeight="1" x14ac:dyDescent="0.25">
      <c r="A33" s="53" t="s">
        <v>83</v>
      </c>
      <c r="B33" s="85">
        <v>0.747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0.28199999999999997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0.90599999999999992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1.91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2020-09-01T10:21:11Z</dcterms:modified>
</cp:coreProperties>
</file>