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2E2B03B-43D3-426D-B02C-6A74CF22ABF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<sst xmlns="http://schemas.openxmlformats.org/spreadsheetml/2006/main" count="1109" uniqueCount="272">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</sst>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1190096</v>
      </c>
    </row>
    <row r="8" spans="1:3" ht="15" customHeight="1">
      <c r="B8" s="7" t="s">
        <v>106</v>
      </c>
      <c r="C8" s="66">
        <v>0.49200000000000005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0.33364898681640598</v>
      </c>
    </row>
    <row r="11" spans="1:3" ht="15" customHeight="1">
      <c r="B11" s="7" t="s">
        <v>108</v>
      </c>
      <c r="C11" s="66">
        <v>0.57200000000000006</v>
      </c>
    </row>
    <row r="12" spans="1:3" ht="15" customHeight="1">
      <c r="B12" s="7" t="s">
        <v>109</v>
      </c>
      <c r="C12" s="66">
        <v>0.48499999999999999</v>
      </c>
    </row>
    <row r="13" spans="1:3" ht="15" customHeight="1">
      <c r="B13" s="7" t="s">
        <v>110</v>
      </c>
      <c r="C13" s="66">
        <v>0.67900000000000005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0.10150000000000001</v>
      </c>
    </row>
    <row r="24" spans="1:3" ht="15" customHeight="1">
      <c r="B24" s="20" t="s">
        <v>102</v>
      </c>
      <c r="C24" s="67">
        <v>0.48739999999999994</v>
      </c>
    </row>
    <row r="25" spans="1:3" ht="15" customHeight="1">
      <c r="B25" s="20" t="s">
        <v>103</v>
      </c>
      <c r="C25" s="67">
        <v>0.33069999999999999</v>
      </c>
    </row>
    <row r="26" spans="1:3" ht="15" customHeight="1">
      <c r="B26" s="20" t="s">
        <v>104</v>
      </c>
      <c r="C26" s="67">
        <v>8.0400000000000013E-2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0.191</v>
      </c>
    </row>
    <row r="30" spans="1:3" ht="14.25" customHeight="1">
      <c r="B30" s="30" t="s">
        <v>76</v>
      </c>
      <c r="C30" s="69">
        <v>3.7999999999999999E-2</v>
      </c>
    </row>
    <row r="31" spans="1:3" ht="14.25" customHeight="1">
      <c r="B31" s="30" t="s">
        <v>77</v>
      </c>
      <c r="C31" s="69">
        <v>9.6000000000000002E-2</v>
      </c>
    </row>
    <row r="32" spans="1:3" ht="14.25" customHeight="1">
      <c r="B32" s="30" t="s">
        <v>78</v>
      </c>
      <c r="C32" s="69">
        <v>0.67500000001490124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25.4</v>
      </c>
    </row>
    <row r="38" spans="1:5" ht="15" customHeight="1">
      <c r="B38" s="16" t="s">
        <v>91</v>
      </c>
      <c r="C38" s="68">
        <v>49.2</v>
      </c>
      <c r="D38" s="17"/>
      <c r="E38" s="18"/>
    </row>
    <row r="39" spans="1:5" ht="15" customHeight="1">
      <c r="B39" s="16" t="s">
        <v>90</v>
      </c>
      <c r="C39" s="68">
        <v>72.900000000000006</v>
      </c>
      <c r="D39" s="17"/>
      <c r="E39" s="17"/>
    </row>
    <row r="40" spans="1:5" ht="15" customHeight="1">
      <c r="B40" s="16" t="s">
        <v>171</v>
      </c>
      <c r="C40" s="68">
        <v>1.24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34.200000000000003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2.1299999999999999E-2</v>
      </c>
      <c r="D45" s="17"/>
    </row>
    <row r="46" spans="1:5" ht="15.75" customHeight="1">
      <c r="B46" s="16" t="s">
        <v>11</v>
      </c>
      <c r="C46" s="67">
        <v>0.1114</v>
      </c>
      <c r="D46" s="17"/>
    </row>
    <row r="47" spans="1:5" ht="15.75" customHeight="1">
      <c r="B47" s="16" t="s">
        <v>12</v>
      </c>
      <c r="C47" s="67">
        <v>0.20649999999999999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0.66079999999999994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3.3016286084949997</v>
      </c>
      <c r="D51" s="17"/>
    </row>
    <row r="52" spans="1:4" ht="15" customHeight="1">
      <c r="B52" s="16" t="s">
        <v>125</v>
      </c>
      <c r="C52" s="65">
        <v>3.5461609406700001</v>
      </c>
    </row>
    <row r="53" spans="1:4" ht="15.75" customHeight="1">
      <c r="B53" s="16" t="s">
        <v>126</v>
      </c>
      <c r="C53" s="65">
        <v>3.5461609406700001</v>
      </c>
    </row>
    <row r="54" spans="1:4" ht="15.75" customHeight="1">
      <c r="B54" s="16" t="s">
        <v>127</v>
      </c>
      <c r="C54" s="65">
        <v>2.61368812087</v>
      </c>
    </row>
    <row r="55" spans="1:4" ht="15.75" customHeight="1">
      <c r="B55" s="16" t="s">
        <v>128</v>
      </c>
      <c r="C55" s="65">
        <v>2.61368812087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0.39278850690258504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0.37908000000000003</v>
      </c>
      <c r="E3" s="26">
        <f>frac_mam_12_23months * 2.6</f>
        <v>0.18642</v>
      </c>
      <c r="F3" s="26">
        <f>frac_mam_24_59months * 2.6</f>
        <v>7.3840000000000003E-2</v>
      </c>
    </row>
    <row r="4" spans="1:6" ht="15.75" customHeight="1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7.5399999999999995E-2</v>
      </c>
      <c r="E4" s="26">
        <f>frac_sam_12_23months * 2.6</f>
        <v>8.3720000000000003E-2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264053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314256.77718192054</v>
      </c>
      <c r="I2" s="22">
        <f>G2-H2</f>
        <v>836243.2228180794</v>
      </c>
    </row>
    <row r="3" spans="1:9" ht="15.75" customHeight="1">
      <c r="A3" s="92">
        <f t="shared" ref="A3:A40" si="2">IF($A$2+ROW(A3)-2&lt;=end_year,A2+1,"")</f>
        <v>2021</v>
      </c>
      <c r="B3" s="74">
        <v>268769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319869.41919390275</v>
      </c>
      <c r="I3" s="22">
        <f t="shared" ref="I3:I15" si="3">G3-H3</f>
        <v>862630.58080609725</v>
      </c>
    </row>
    <row r="4" spans="1:9" ht="15.75" customHeight="1">
      <c r="A4" s="92">
        <f t="shared" si="2"/>
        <v>2022</v>
      </c>
      <c r="B4" s="74">
        <v>274058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326164.00435110671</v>
      </c>
      <c r="I4" s="22">
        <f t="shared" si="3"/>
        <v>889435.99564889329</v>
      </c>
    </row>
    <row r="5" spans="1:9" ht="15.75" customHeight="1">
      <c r="A5" s="92" t="str">
        <f t="shared" si="2"/>
        <v/>
      </c>
      <c r="B5" s="74">
        <v>281245.28340000001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334717.78907605633</v>
      </c>
      <c r="I5" s="22">
        <f t="shared" si="3"/>
        <v>915982.21092394367</v>
      </c>
    </row>
    <row r="6" spans="1:9" ht="15.75" customHeight="1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8.8994661250000023E-2</v>
      </c>
    </row>
    <row r="4" spans="1:8" ht="15.75" customHeight="1">
      <c r="B4" s="24" t="s">
        <v>7</v>
      </c>
      <c r="C4" s="76">
        <v>0.20409660031189061</v>
      </c>
    </row>
    <row r="5" spans="1:8" ht="15.75" customHeight="1">
      <c r="B5" s="24" t="s">
        <v>8</v>
      </c>
      <c r="C5" s="76">
        <v>9.2180580793687975E-2</v>
      </c>
    </row>
    <row r="6" spans="1:8" ht="15.75" customHeight="1">
      <c r="B6" s="24" t="s">
        <v>10</v>
      </c>
      <c r="C6" s="76">
        <v>0.14111392242005485</v>
      </c>
    </row>
    <row r="7" spans="1:8" ht="15.75" customHeight="1">
      <c r="B7" s="24" t="s">
        <v>13</v>
      </c>
      <c r="C7" s="76">
        <v>0.15339590846904011</v>
      </c>
    </row>
    <row r="8" spans="1:8" ht="15.75" customHeight="1">
      <c r="B8" s="24" t="s">
        <v>14</v>
      </c>
      <c r="C8" s="76">
        <v>4.6136807292068054E-3</v>
      </c>
    </row>
    <row r="9" spans="1:8" ht="15.75" customHeight="1">
      <c r="B9" s="24" t="s">
        <v>27</v>
      </c>
      <c r="C9" s="76">
        <v>6.5971772782496024E-2</v>
      </c>
    </row>
    <row r="10" spans="1:8" ht="15.75" customHeight="1">
      <c r="B10" s="24" t="s">
        <v>15</v>
      </c>
      <c r="C10" s="76">
        <v>0.24963287324362371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8.6800000000000002E-2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0.1532</v>
      </c>
    </row>
    <row r="29" spans="1:8" ht="15.75" customHeight="1">
      <c r="B29" s="24" t="s">
        <v>41</v>
      </c>
      <c r="C29" s="76">
        <v>0.16510000000000002</v>
      </c>
    </row>
    <row r="30" spans="1:8" ht="15.75" customHeight="1">
      <c r="B30" s="24" t="s">
        <v>42</v>
      </c>
      <c r="C30" s="76">
        <v>0.10310000000000001</v>
      </c>
    </row>
    <row r="31" spans="1:8" ht="15.75" customHeight="1">
      <c r="B31" s="24" t="s">
        <v>43</v>
      </c>
      <c r="C31" s="76">
        <v>0.10619999999999999</v>
      </c>
    </row>
    <row r="32" spans="1:8" ht="15.75" customHeight="1">
      <c r="B32" s="24" t="s">
        <v>44</v>
      </c>
      <c r="C32" s="76">
        <v>1.8200000000000001E-2</v>
      </c>
    </row>
    <row r="33" spans="2:3" ht="15.75" customHeight="1">
      <c r="B33" s="24" t="s">
        <v>45</v>
      </c>
      <c r="C33" s="76">
        <v>8.2699999999999996E-2</v>
      </c>
    </row>
    <row r="34" spans="2:3" ht="15.75" customHeight="1">
      <c r="B34" s="24" t="s">
        <v>46</v>
      </c>
      <c r="C34" s="76">
        <v>0.27609999999776486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0.67662151776536317</v>
      </c>
      <c r="D2" s="77">
        <v>0.68310000000000004</v>
      </c>
      <c r="E2" s="77">
        <v>0.59599999999999997</v>
      </c>
      <c r="F2" s="77">
        <v>0.45729999999999998</v>
      </c>
      <c r="G2" s="77">
        <v>0.35320000000000001</v>
      </c>
    </row>
    <row r="3" spans="1:15" ht="15.75" customHeight="1">
      <c r="A3" s="5"/>
      <c r="B3" s="11" t="s">
        <v>118</v>
      </c>
      <c r="C3" s="77">
        <v>0.20319999999999999</v>
      </c>
      <c r="D3" s="77">
        <v>0.20309999999999997</v>
      </c>
      <c r="E3" s="77">
        <v>0.21329999999999999</v>
      </c>
      <c r="F3" s="77">
        <v>0.28610000000000002</v>
      </c>
      <c r="G3" s="77">
        <v>0.31469999999999998</v>
      </c>
    </row>
    <row r="4" spans="1:15" ht="15.75" customHeight="1">
      <c r="A4" s="5"/>
      <c r="B4" s="11" t="s">
        <v>116</v>
      </c>
      <c r="C4" s="78">
        <v>6.1200000000000004E-2</v>
      </c>
      <c r="D4" s="78">
        <v>6.13E-2</v>
      </c>
      <c r="E4" s="78">
        <v>0.1192</v>
      </c>
      <c r="F4" s="78">
        <v>0.17660000000000001</v>
      </c>
      <c r="G4" s="78">
        <v>0.20660000000000001</v>
      </c>
    </row>
    <row r="5" spans="1:15" ht="15.75" customHeight="1">
      <c r="A5" s="5"/>
      <c r="B5" s="11" t="s">
        <v>119</v>
      </c>
      <c r="C5" s="78">
        <v>5.2400000000000002E-2</v>
      </c>
      <c r="D5" s="78">
        <v>5.2499999999999998E-2</v>
      </c>
      <c r="E5" s="78">
        <v>7.1599999999999997E-2</v>
      </c>
      <c r="F5" s="78">
        <v>7.9899999999999999E-2</v>
      </c>
      <c r="G5" s="78">
        <v>0.12560000000000002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0.64159999999999995</v>
      </c>
      <c r="F8" s="77">
        <v>0.66879999999999995</v>
      </c>
      <c r="G8" s="77">
        <v>0.82550000000000001</v>
      </c>
    </row>
    <row r="9" spans="1:15" ht="15.75" customHeight="1">
      <c r="B9" s="7" t="s">
        <v>121</v>
      </c>
      <c r="C9" s="77">
        <v>0.17749999999999999</v>
      </c>
      <c r="D9" s="77">
        <v>0.17749999999999999</v>
      </c>
      <c r="E9" s="77">
        <v>0.18359999999999999</v>
      </c>
      <c r="F9" s="77">
        <v>0.2273</v>
      </c>
      <c r="G9" s="77">
        <v>0.14150000000000001</v>
      </c>
    </row>
    <row r="10" spans="1:15" ht="15.75" customHeight="1">
      <c r="B10" s="7" t="s">
        <v>122</v>
      </c>
      <c r="C10" s="78">
        <v>6.5199999999999994E-2</v>
      </c>
      <c r="D10" s="78">
        <v>6.5199999999999994E-2</v>
      </c>
      <c r="E10" s="78">
        <v>0.14580000000000001</v>
      </c>
      <c r="F10" s="78">
        <v>7.17E-2</v>
      </c>
      <c r="G10" s="78">
        <v>2.8399999999999998E-2</v>
      </c>
    </row>
    <row r="11" spans="1:15" ht="15.75" customHeight="1">
      <c r="B11" s="7" t="s">
        <v>123</v>
      </c>
      <c r="C11" s="78">
        <v>3.1300000000000001E-2</v>
      </c>
      <c r="D11" s="78">
        <v>3.1300000000000001E-2</v>
      </c>
      <c r="E11" s="78">
        <v>2.8999999999999998E-2</v>
      </c>
      <c r="F11" s="78">
        <v>3.2199999999999999E-2</v>
      </c>
      <c r="G11" s="78">
        <v>4.5442E-3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0.63702999999999999</v>
      </c>
      <c r="I14" s="80">
        <v>0.63702999999999999</v>
      </c>
      <c r="J14" s="80">
        <v>0.63702999999999999</v>
      </c>
      <c r="K14" s="80">
        <v>0.63702999999999999</v>
      </c>
      <c r="L14" s="80">
        <v>0.49790999999999996</v>
      </c>
      <c r="M14" s="80">
        <v>0.49790999999999996</v>
      </c>
      <c r="N14" s="80">
        <v>0.49790999999999996</v>
      </c>
      <c r="O14" s="80">
        <v>0.49790999999999996</v>
      </c>
    </row>
    <row r="15" spans="1:15" ht="15.75" customHeight="1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0.25021806255215373</v>
      </c>
      <c r="I15" s="77">
        <f t="shared" si="0"/>
        <v>0.25021806255215373</v>
      </c>
      <c r="J15" s="77">
        <f t="shared" si="0"/>
        <v>0.25021806255215373</v>
      </c>
      <c r="K15" s="77">
        <f t="shared" si="0"/>
        <v>0.25021806255215373</v>
      </c>
      <c r="L15" s="77">
        <f t="shared" si="0"/>
        <v>0.19557332547186609</v>
      </c>
      <c r="M15" s="77">
        <f t="shared" si="0"/>
        <v>0.19557332547186609</v>
      </c>
      <c r="N15" s="77">
        <f t="shared" si="0"/>
        <v>0.19557332547186609</v>
      </c>
      <c r="O15" s="77">
        <f t="shared" si="0"/>
        <v>0.19557332547186609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0.74430000000000007</v>
      </c>
      <c r="D2" s="78">
        <v>0.52490000000000003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0.18160000000000001</v>
      </c>
      <c r="D3" s="78">
        <v>0.28800000000000003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5.9400000000000001E-2</v>
      </c>
      <c r="D4" s="78">
        <v>0.1721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1.4699999999999935E-2</v>
      </c>
      <c r="D5" s="77">
        <f t="shared" ref="D5:G5" si="0">1-SUM(D2:D4)</f>
        <v>1.4999999999999902E-2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0.27790000000000004</v>
      </c>
      <c r="D2" s="28">
        <v>0.28079999999999999</v>
      </c>
      <c r="E2" s="28">
        <v>0.2802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6.8899999999999989E-2</v>
      </c>
      <c r="D4" s="28">
        <v>6.8099999999999994E-2</v>
      </c>
      <c r="E4" s="28">
        <v>6.8099999999999994E-2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0.63702999999999999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0.49790999999999996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0.52490000000000003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72.900000000000006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61.32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>
      <c r="A14" s="11" t="s">
        <v>189</v>
      </c>
      <c r="B14" s="85">
        <v>0.27100000000000002</v>
      </c>
      <c r="C14" s="85">
        <v>0.95</v>
      </c>
      <c r="D14" s="86">
        <v>15.02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15.02</v>
      </c>
      <c r="E15" s="86" t="s">
        <v>201</v>
      </c>
    </row>
    <row r="16" spans="1:5" ht="15.75" customHeight="1">
      <c r="A16" s="53" t="s">
        <v>57</v>
      </c>
      <c r="B16" s="85">
        <v>0.68200000000000005</v>
      </c>
      <c r="C16" s="85">
        <v>0.95</v>
      </c>
      <c r="D16" s="86">
        <v>0.24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0.43200000000000005</v>
      </c>
      <c r="C18" s="85">
        <v>0.95</v>
      </c>
      <c r="D18" s="86">
        <v>1.53</v>
      </c>
      <c r="E18" s="86" t="s">
        <v>201</v>
      </c>
    </row>
    <row r="19" spans="1:5" ht="15.75" customHeight="1">
      <c r="A19" s="53" t="s">
        <v>174</v>
      </c>
      <c r="B19" s="85">
        <v>0.157</v>
      </c>
      <c r="C19" s="85">
        <v>0.95</v>
      </c>
      <c r="D19" s="86">
        <v>1.53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119.45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1.41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25.59</v>
      </c>
      <c r="E22" s="86" t="s">
        <v>201</v>
      </c>
    </row>
    <row r="23" spans="1:5" ht="15.75" customHeight="1">
      <c r="A23" s="53" t="s">
        <v>34</v>
      </c>
      <c r="B23" s="85">
        <v>0.65400000000000003</v>
      </c>
      <c r="C23" s="85">
        <v>0.95</v>
      </c>
      <c r="D23" s="86">
        <v>4.93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</v>
      </c>
      <c r="E24" s="86" t="s">
        <v>201</v>
      </c>
    </row>
    <row r="25" spans="1:5" ht="15.75" customHeight="1">
      <c r="A25" s="53" t="s">
        <v>87</v>
      </c>
      <c r="B25" s="85">
        <v>9.5000000000000001E-2</v>
      </c>
      <c r="C25" s="85">
        <v>0.95</v>
      </c>
      <c r="D25" s="86">
        <v>21.71</v>
      </c>
      <c r="E25" s="86" t="s">
        <v>201</v>
      </c>
    </row>
    <row r="26" spans="1:5" ht="15.75" customHeight="1">
      <c r="A26" s="53" t="s">
        <v>137</v>
      </c>
      <c r="B26" s="85">
        <v>0.371</v>
      </c>
      <c r="C26" s="85">
        <v>0.95</v>
      </c>
      <c r="D26" s="86">
        <v>4.87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21.7</v>
      </c>
      <c r="E27" s="86" t="s">
        <v>201</v>
      </c>
    </row>
    <row r="28" spans="1:5" ht="15.75" customHeight="1">
      <c r="A28" s="53" t="s">
        <v>84</v>
      </c>
      <c r="B28" s="85">
        <v>0.185</v>
      </c>
      <c r="C28" s="85">
        <v>0.95</v>
      </c>
      <c r="D28" s="86">
        <v>0.66</v>
      </c>
      <c r="E28" s="86" t="s">
        <v>201</v>
      </c>
    </row>
    <row r="29" spans="1:5" ht="15.75" customHeight="1">
      <c r="A29" s="53" t="s">
        <v>58</v>
      </c>
      <c r="B29" s="85">
        <v>0.157</v>
      </c>
      <c r="C29" s="85">
        <v>0.95</v>
      </c>
      <c r="D29" s="86">
        <v>65.45</v>
      </c>
      <c r="E29" s="86" t="s">
        <v>201</v>
      </c>
    </row>
    <row r="30" spans="1:5" ht="15.75" customHeight="1">
      <c r="A30" s="53" t="s">
        <v>67</v>
      </c>
      <c r="B30" s="85">
        <v>4.8000000000000001E-2</v>
      </c>
      <c r="C30" s="85">
        <v>0.95</v>
      </c>
      <c r="D30" s="86">
        <v>182.77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193.74</v>
      </c>
      <c r="E31" s="86" t="s">
        <v>201</v>
      </c>
    </row>
    <row r="32" spans="1:5" ht="15.75" customHeight="1">
      <c r="A32" s="53" t="s">
        <v>28</v>
      </c>
      <c r="B32" s="85">
        <v>0.67200000000000004</v>
      </c>
      <c r="C32" s="85">
        <v>0.95</v>
      </c>
      <c r="D32" s="86">
        <v>0.45</v>
      </c>
      <c r="E32" s="86" t="s">
        <v>201</v>
      </c>
    </row>
    <row r="33" spans="1:6" ht="15.75" customHeight="1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0.161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0.65099999999999991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0.16699999999999998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1E-3</v>
      </c>
      <c r="C38" s="85">
        <v>0.95</v>
      </c>
      <c r="D38" s="86">
        <v>2.02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2020-09-01T10:28:53Z</dcterms:modified>
</cp:coreProperties>
</file>