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268AA8A-1AB6-438C-8E29-F26FF4764AE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2" i="2"/>
  <c r="I30" i="2"/>
  <c r="I36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27" i="2"/>
  <c r="A40" i="2"/>
  <c r="A30" i="2"/>
  <c r="A31" i="2"/>
  <c r="A17" i="2"/>
  <c r="A38" i="2"/>
  <c r="C6" i="51"/>
  <c r="C8" i="51"/>
  <c r="A39" i="2"/>
  <c r="A25" i="2"/>
  <c r="A18" i="2"/>
  <c r="I13" i="2"/>
  <c r="A35" i="2"/>
  <c r="A21" i="2"/>
  <c r="A16" i="2"/>
  <c r="I5" i="2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<sst xmlns="http://schemas.openxmlformats.org/spreadsheetml/2006/main" count="1097" uniqueCount="272">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</sst>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18.5</v>
      </c>
    </row>
    <row r="38" spans="1:5" ht="15" customHeight="1" x14ac:dyDescent="0.25">
      <c r="B38" s="16" t="s">
        <v>91</v>
      </c>
      <c r="C38" s="71">
        <v>28</v>
      </c>
      <c r="D38" s="17"/>
      <c r="E38" s="18"/>
    </row>
    <row r="39" spans="1:5" ht="15" customHeight="1" x14ac:dyDescent="0.25">
      <c r="B39" s="16" t="s">
        <v>90</v>
      </c>
      <c r="C39" s="71">
        <v>34.9</v>
      </c>
      <c r="D39" s="17"/>
      <c r="E39" s="17"/>
    </row>
    <row r="40" spans="1:5" ht="15" customHeight="1" x14ac:dyDescent="0.25">
      <c r="B40" s="16" t="s">
        <v>171</v>
      </c>
      <c r="C40" s="71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2.7167039906550001</v>
      </c>
      <c r="D51" s="17"/>
    </row>
    <row r="52" spans="1:4" ht="15" customHeight="1" x14ac:dyDescent="0.25">
      <c r="B52" s="16" t="s">
        <v>125</v>
      </c>
      <c r="C52" s="72">
        <v>2.6124756229499901</v>
      </c>
    </row>
    <row r="53" spans="1:4" ht="15.75" customHeight="1" x14ac:dyDescent="0.25">
      <c r="B53" s="16" t="s">
        <v>126</v>
      </c>
      <c r="C53" s="72">
        <v>2.6124756229499901</v>
      </c>
    </row>
    <row r="54" spans="1:4" ht="15.75" customHeight="1" x14ac:dyDescent="0.25">
      <c r="B54" s="16" t="s">
        <v>127</v>
      </c>
      <c r="C54" s="72">
        <v>2.0599225036700002</v>
      </c>
    </row>
    <row r="55" spans="1:4" ht="15.75" customHeight="1" x14ac:dyDescent="0.25">
      <c r="B55" s="16" t="s">
        <v>128</v>
      </c>
      <c r="C55" s="72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5.7999999999999996E-2</v>
      </c>
      <c r="E2" s="87">
        <f>food_insecure</f>
        <v>5.7999999999999996E-2</v>
      </c>
      <c r="F2" s="87">
        <f>food_insecure</f>
        <v>5.7999999999999996E-2</v>
      </c>
      <c r="G2" s="87">
        <f>food_insecure</f>
        <v>5.7999999999999996E-2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5.7999999999999996E-2</v>
      </c>
      <c r="F5" s="87">
        <f>food_insecure</f>
        <v>5.7999999999999996E-2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0.10448861502519231</v>
      </c>
      <c r="D7" s="87">
        <f>diarrhoea_1_5mo/26</f>
        <v>0.1004798316519227</v>
      </c>
      <c r="E7" s="87">
        <f>diarrhoea_6_11mo/26</f>
        <v>0.1004798316519227</v>
      </c>
      <c r="F7" s="87">
        <f>diarrhoea_12_23mo/26</f>
        <v>7.922778860269232E-2</v>
      </c>
      <c r="G7" s="87">
        <f>diarrhoea_24_59mo/26</f>
        <v>7.922778860269232E-2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5.7999999999999996E-2</v>
      </c>
      <c r="F8" s="87">
        <f>food_insecure</f>
        <v>5.7999999999999996E-2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0.61599999999999999</v>
      </c>
      <c r="E9" s="87">
        <f>IF(ISBLANK(comm_deliv), frac_children_health_facility,1)</f>
        <v>0.61599999999999999</v>
      </c>
      <c r="F9" s="87">
        <f>IF(ISBLANK(comm_deliv), frac_children_health_facility,1)</f>
        <v>0.61599999999999999</v>
      </c>
      <c r="G9" s="87">
        <f>IF(ISBLANK(comm_deliv), frac_children_health_facility,1)</f>
        <v>0.61599999999999999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0.10448861502519231</v>
      </c>
      <c r="D11" s="87">
        <f>diarrhoea_1_5mo/26</f>
        <v>0.1004798316519227</v>
      </c>
      <c r="E11" s="87">
        <f>diarrhoea_6_11mo/26</f>
        <v>0.1004798316519227</v>
      </c>
      <c r="F11" s="87">
        <f>diarrhoea_12_23mo/26</f>
        <v>7.922778860269232E-2</v>
      </c>
      <c r="G11" s="87">
        <f>diarrhoea_24_59mo/26</f>
        <v>7.922778860269232E-2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5.7999999999999996E-2</v>
      </c>
      <c r="I14" s="87">
        <f>food_insecure</f>
        <v>5.7999999999999996E-2</v>
      </c>
      <c r="J14" s="87">
        <f>food_insecure</f>
        <v>5.7999999999999996E-2</v>
      </c>
      <c r="K14" s="87">
        <f>food_insecure</f>
        <v>5.7999999999999996E-2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0.85599999999999998</v>
      </c>
      <c r="I17" s="87">
        <f>frac_PW_health_facility</f>
        <v>0.85599999999999998</v>
      </c>
      <c r="J17" s="87">
        <f>frac_PW_health_facility</f>
        <v>0.85599999999999998</v>
      </c>
      <c r="K17" s="87">
        <f>frac_PW_health_facility</f>
        <v>0.85599999999999998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0.57200000000000006</v>
      </c>
      <c r="M23" s="87">
        <f>famplan_unmet_need</f>
        <v>0.57200000000000006</v>
      </c>
      <c r="N23" s="87">
        <f>famplan_unmet_need</f>
        <v>0.57200000000000006</v>
      </c>
      <c r="O23" s="87">
        <f>famplan_unmet_need</f>
        <v>0.57200000000000006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0.11181025899505596</v>
      </c>
      <c r="M24" s="87">
        <f>(1-food_insecure)*(0.49)+food_insecure*(0.7)</f>
        <v>0.50217999999999996</v>
      </c>
      <c r="N24" s="87">
        <f>(1-food_insecure)*(0.49)+food_insecure*(0.7)</f>
        <v>0.50217999999999996</v>
      </c>
      <c r="O24" s="87">
        <f>(1-food_insecure)*(0.49)+food_insecure*(0.7)</f>
        <v>0.50217999999999996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4.7918682426452544E-2</v>
      </c>
      <c r="M25" s="87">
        <f>(1-food_insecure)*(0.21)+food_insecure*(0.3)</f>
        <v>0.21521999999999997</v>
      </c>
      <c r="N25" s="87">
        <f>(1-food_insecure)*(0.21)+food_insecure*(0.3)</f>
        <v>0.21521999999999997</v>
      </c>
      <c r="O25" s="87">
        <f>(1-food_insecure)*(0.21)+food_insecure*(0.3)</f>
        <v>0.21521999999999997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6.2920823593139538E-2</v>
      </c>
      <c r="M26" s="87">
        <f>(1-food_insecure)*(0.3)</f>
        <v>0.28259999999999996</v>
      </c>
      <c r="N26" s="87">
        <f>(1-food_insecure)*(0.3)</f>
        <v>0.28259999999999996</v>
      </c>
      <c r="O26" s="87">
        <f>(1-food_insecure)*(0.3)</f>
        <v>0.28259999999999996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0.77735023498535183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255364.82399999996</v>
      </c>
      <c r="C2" s="74">
        <v>550000</v>
      </c>
      <c r="D2" s="74">
        <v>1001000</v>
      </c>
      <c r="E2" s="74">
        <v>825000</v>
      </c>
      <c r="F2" s="74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255602.0312</v>
      </c>
      <c r="C3" s="74">
        <v>552000</v>
      </c>
      <c r="D3" s="74">
        <v>1014000</v>
      </c>
      <c r="E3" s="74">
        <v>840000</v>
      </c>
      <c r="F3" s="74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7">
        <f t="shared" si="2"/>
        <v>2022</v>
      </c>
      <c r="B4" s="73">
        <v>255744.24959999998</v>
      </c>
      <c r="C4" s="74">
        <v>553000</v>
      </c>
      <c r="D4" s="74">
        <v>1026000</v>
      </c>
      <c r="E4" s="74">
        <v>854000</v>
      </c>
      <c r="F4" s="74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7">
        <f t="shared" si="2"/>
        <v>2023</v>
      </c>
      <c r="B5" s="73">
        <v>255770.22699999998</v>
      </c>
      <c r="C5" s="74">
        <v>555000</v>
      </c>
      <c r="D5" s="74">
        <v>1037000</v>
      </c>
      <c r="E5" s="74">
        <v>868000</v>
      </c>
      <c r="F5" s="74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7">
        <f t="shared" si="2"/>
        <v>2024</v>
      </c>
      <c r="B6" s="73">
        <v>255701.79479999997</v>
      </c>
      <c r="C6" s="74">
        <v>556000</v>
      </c>
      <c r="D6" s="74">
        <v>1048000</v>
      </c>
      <c r="E6" s="74">
        <v>883000</v>
      </c>
      <c r="F6" s="74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7">
        <f t="shared" si="2"/>
        <v>2025</v>
      </c>
      <c r="B7" s="73">
        <v>255518.27999999997</v>
      </c>
      <c r="C7" s="74">
        <v>557000</v>
      </c>
      <c r="D7" s="74">
        <v>1057000</v>
      </c>
      <c r="E7" s="74">
        <v>897000</v>
      </c>
      <c r="F7" s="74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7">
        <f t="shared" si="2"/>
        <v>2026</v>
      </c>
      <c r="B8" s="73">
        <v>255320.71939999997</v>
      </c>
      <c r="C8" s="74">
        <v>558000</v>
      </c>
      <c r="D8" s="74">
        <v>1064000</v>
      </c>
      <c r="E8" s="74">
        <v>913000</v>
      </c>
      <c r="F8" s="74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7">
        <f t="shared" si="2"/>
        <v>2027</v>
      </c>
      <c r="B9" s="73">
        <v>255032.48359999998</v>
      </c>
      <c r="C9" s="74">
        <v>558000</v>
      </c>
      <c r="D9" s="74">
        <v>1071000</v>
      </c>
      <c r="E9" s="74">
        <v>928000</v>
      </c>
      <c r="F9" s="74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7">
        <f t="shared" si="2"/>
        <v>2028</v>
      </c>
      <c r="B10" s="73">
        <v>254633.74439999994</v>
      </c>
      <c r="C10" s="74">
        <v>558000</v>
      </c>
      <c r="D10" s="74">
        <v>1077000</v>
      </c>
      <c r="E10" s="74">
        <v>944000</v>
      </c>
      <c r="F10" s="74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7">
        <f t="shared" si="2"/>
        <v>2029</v>
      </c>
      <c r="B11" s="73">
        <v>254105.79999999993</v>
      </c>
      <c r="C11" s="74">
        <v>558000</v>
      </c>
      <c r="D11" s="74">
        <v>1081000</v>
      </c>
      <c r="E11" s="74">
        <v>958000</v>
      </c>
      <c r="F11" s="74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7">
        <f t="shared" si="2"/>
        <v>2030</v>
      </c>
      <c r="B12" s="73">
        <v>253488.87</v>
      </c>
      <c r="C12" s="74">
        <v>560000</v>
      </c>
      <c r="D12" s="74">
        <v>1085000</v>
      </c>
      <c r="E12" s="74">
        <v>972000</v>
      </c>
      <c r="F12" s="74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7" t="str">
        <f t="shared" si="2"/>
        <v/>
      </c>
      <c r="B13" s="73">
        <v>547000</v>
      </c>
      <c r="C13" s="74">
        <v>988000</v>
      </c>
      <c r="D13" s="74">
        <v>812000</v>
      </c>
      <c r="E13" s="74">
        <v>607000</v>
      </c>
      <c r="F13" s="74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6.6418732500000003E-3</v>
      </c>
    </row>
    <row r="4" spans="1:8" ht="15.75" customHeight="1" x14ac:dyDescent="0.25">
      <c r="B4" s="24" t="s">
        <v>7</v>
      </c>
      <c r="C4" s="75">
        <v>0.19312262265657601</v>
      </c>
    </row>
    <row r="5" spans="1:8" ht="15.75" customHeight="1" x14ac:dyDescent="0.25">
      <c r="B5" s="24" t="s">
        <v>8</v>
      </c>
      <c r="C5" s="75">
        <v>9.3753043941418285E-2</v>
      </c>
    </row>
    <row r="6" spans="1:8" ht="15.75" customHeight="1" x14ac:dyDescent="0.25">
      <c r="B6" s="24" t="s">
        <v>10</v>
      </c>
      <c r="C6" s="75">
        <v>0.12408952149511399</v>
      </c>
    </row>
    <row r="7" spans="1:8" ht="15.75" customHeight="1" x14ac:dyDescent="0.25">
      <c r="B7" s="24" t="s">
        <v>13</v>
      </c>
      <c r="C7" s="75">
        <v>0.26418885947613951</v>
      </c>
    </row>
    <row r="8" spans="1:8" ht="15.75" customHeight="1" x14ac:dyDescent="0.25">
      <c r="B8" s="24" t="s">
        <v>14</v>
      </c>
      <c r="C8" s="75">
        <v>3.58136254530716E-4</v>
      </c>
    </row>
    <row r="9" spans="1:8" ht="15.75" customHeight="1" x14ac:dyDescent="0.25">
      <c r="B9" s="24" t="s">
        <v>27</v>
      </c>
      <c r="C9" s="75">
        <v>0.16860677580322825</v>
      </c>
    </row>
    <row r="10" spans="1:8" ht="15.75" customHeight="1" x14ac:dyDescent="0.25">
      <c r="B10" s="24" t="s">
        <v>15</v>
      </c>
      <c r="C10" s="75">
        <v>0.14923916712299312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5.8087215377389499E-2</v>
      </c>
      <c r="D14" s="75">
        <v>5.8087215377389499E-2</v>
      </c>
      <c r="E14" s="75">
        <v>5.1407242454044197E-2</v>
      </c>
      <c r="F14" s="75">
        <v>5.1407242454044197E-2</v>
      </c>
    </row>
    <row r="15" spans="1:8" ht="15.75" customHeight="1" x14ac:dyDescent="0.25">
      <c r="B15" s="24" t="s">
        <v>16</v>
      </c>
      <c r="C15" s="75">
        <v>0.29823887846639602</v>
      </c>
      <c r="D15" s="75">
        <v>0.29823887846639602</v>
      </c>
      <c r="E15" s="75">
        <v>0.18182760275158799</v>
      </c>
      <c r="F15" s="75">
        <v>0.18182760275158799</v>
      </c>
    </row>
    <row r="16" spans="1:8" ht="15.75" customHeight="1" x14ac:dyDescent="0.25">
      <c r="B16" s="24" t="s">
        <v>17</v>
      </c>
      <c r="C16" s="75">
        <v>1.9650209626491701E-2</v>
      </c>
      <c r="D16" s="75">
        <v>1.9650209626491701E-2</v>
      </c>
      <c r="E16" s="75">
        <v>1.49934887722187E-2</v>
      </c>
      <c r="F16" s="75">
        <v>1.49934887722187E-2</v>
      </c>
    </row>
    <row r="17" spans="1:8" ht="15.75" customHeight="1" x14ac:dyDescent="0.25">
      <c r="B17" s="24" t="s">
        <v>18</v>
      </c>
      <c r="C17" s="75">
        <v>9.1707052445459195E-9</v>
      </c>
      <c r="D17" s="75">
        <v>9.1707052445459195E-9</v>
      </c>
      <c r="E17" s="75">
        <v>3.3369778643462497E-8</v>
      </c>
      <c r="F17" s="75">
        <v>3.3369778643462497E-8</v>
      </c>
    </row>
    <row r="18" spans="1:8" ht="15.75" customHeight="1" x14ac:dyDescent="0.25">
      <c r="B18" s="24" t="s">
        <v>19</v>
      </c>
      <c r="C18" s="75">
        <v>1.18631302415655E-4</v>
      </c>
      <c r="D18" s="75">
        <v>1.18631302415655E-4</v>
      </c>
      <c r="E18" s="75">
        <v>1.65749260116177E-4</v>
      </c>
      <c r="F18" s="75">
        <v>1.65749260116177E-4</v>
      </c>
    </row>
    <row r="19" spans="1:8" ht="15.75" customHeight="1" x14ac:dyDescent="0.25">
      <c r="B19" s="24" t="s">
        <v>20</v>
      </c>
      <c r="C19" s="75">
        <v>2.0029003770968702E-2</v>
      </c>
      <c r="D19" s="75">
        <v>2.0029003770968702E-2</v>
      </c>
      <c r="E19" s="75">
        <v>3.0083049598303799E-2</v>
      </c>
      <c r="F19" s="75">
        <v>3.0083049598303799E-2</v>
      </c>
    </row>
    <row r="20" spans="1:8" ht="15.75" customHeight="1" x14ac:dyDescent="0.25">
      <c r="B20" s="24" t="s">
        <v>21</v>
      </c>
      <c r="C20" s="75">
        <v>1.9520521475222301E-2</v>
      </c>
      <c r="D20" s="75">
        <v>1.9520521475222301E-2</v>
      </c>
      <c r="E20" s="75">
        <v>0.130371099073085</v>
      </c>
      <c r="F20" s="75">
        <v>0.130371099073085</v>
      </c>
    </row>
    <row r="21" spans="1:8" ht="15.75" customHeight="1" x14ac:dyDescent="0.25">
      <c r="B21" s="24" t="s">
        <v>22</v>
      </c>
      <c r="C21" s="75">
        <v>0.115839474852986</v>
      </c>
      <c r="D21" s="75">
        <v>0.115839474852986</v>
      </c>
      <c r="E21" s="75">
        <v>0.22456145642234901</v>
      </c>
      <c r="F21" s="75">
        <v>0.22456145642234901</v>
      </c>
    </row>
    <row r="22" spans="1:8" ht="15.75" customHeight="1" x14ac:dyDescent="0.25">
      <c r="B22" s="24" t="s">
        <v>23</v>
      </c>
      <c r="C22" s="75">
        <v>0.46851605595742485</v>
      </c>
      <c r="D22" s="75">
        <v>0.46851605595742485</v>
      </c>
      <c r="E22" s="75">
        <v>0.36659027829851643</v>
      </c>
      <c r="F22" s="75">
        <v>0.36659027829851643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6.8099999999999994E-2</v>
      </c>
    </row>
    <row r="27" spans="1:8" ht="15.75" customHeight="1" x14ac:dyDescent="0.25">
      <c r="B27" s="24" t="s">
        <v>39</v>
      </c>
      <c r="C27" s="75">
        <v>4.1399999999999999E-2</v>
      </c>
    </row>
    <row r="28" spans="1:8" ht="15.75" customHeight="1" x14ac:dyDescent="0.25">
      <c r="B28" s="24" t="s">
        <v>40</v>
      </c>
      <c r="C28" s="75">
        <v>0.33340000000000003</v>
      </c>
    </row>
    <row r="29" spans="1:8" ht="15.75" customHeight="1" x14ac:dyDescent="0.25">
      <c r="B29" s="24" t="s">
        <v>41</v>
      </c>
      <c r="C29" s="75">
        <v>0.129</v>
      </c>
    </row>
    <row r="30" spans="1:8" ht="15.75" customHeight="1" x14ac:dyDescent="0.25">
      <c r="B30" s="24" t="s">
        <v>42</v>
      </c>
      <c r="C30" s="75">
        <v>9.0399999999999994E-2</v>
      </c>
    </row>
    <row r="31" spans="1:8" ht="15.75" customHeight="1" x14ac:dyDescent="0.25">
      <c r="B31" s="24" t="s">
        <v>43</v>
      </c>
      <c r="C31" s="75">
        <v>5.0900000000000001E-2</v>
      </c>
    </row>
    <row r="32" spans="1:8" ht="15.75" customHeight="1" x14ac:dyDescent="0.25">
      <c r="B32" s="24" t="s">
        <v>44</v>
      </c>
      <c r="C32" s="75">
        <v>1.0500000000000001E-2</v>
      </c>
    </row>
    <row r="33" spans="2:3" ht="15.75" customHeight="1" x14ac:dyDescent="0.25">
      <c r="B33" s="24" t="s">
        <v>45</v>
      </c>
      <c r="C33" s="75">
        <v>8.3499999999999991E-2</v>
      </c>
    </row>
    <row r="34" spans="2:3" ht="15.75" customHeight="1" x14ac:dyDescent="0.25">
      <c r="B34" s="24" t="s">
        <v>46</v>
      </c>
      <c r="C34" s="75">
        <v>0.19279999999776481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0.64320920849889629</v>
      </c>
      <c r="D2" s="76">
        <v>0.64320920849889629</v>
      </c>
      <c r="E2" s="76">
        <v>0.66077925461538467</v>
      </c>
      <c r="F2" s="76">
        <v>0.47235500334257979</v>
      </c>
      <c r="G2" s="76">
        <v>0.41649908093917271</v>
      </c>
    </row>
    <row r="3" spans="1:15" ht="15.75" customHeight="1" x14ac:dyDescent="0.25">
      <c r="A3" s="5"/>
      <c r="B3" s="11" t="s">
        <v>118</v>
      </c>
      <c r="C3" s="76">
        <v>0.20751713150110374</v>
      </c>
      <c r="D3" s="76">
        <v>0.20751713150110374</v>
      </c>
      <c r="E3" s="76">
        <v>0.22785491538461539</v>
      </c>
      <c r="F3" s="76">
        <v>0.34435472665742023</v>
      </c>
      <c r="G3" s="76">
        <v>0.42016329572749389</v>
      </c>
    </row>
    <row r="4" spans="1:15" ht="15.75" customHeight="1" x14ac:dyDescent="0.25">
      <c r="A4" s="5"/>
      <c r="B4" s="11" t="s">
        <v>116</v>
      </c>
      <c r="C4" s="77">
        <v>8.7340971276595736E-2</v>
      </c>
      <c r="D4" s="77">
        <v>8.7340971276595736E-2</v>
      </c>
      <c r="E4" s="77">
        <v>8.7474198650519031E-2</v>
      </c>
      <c r="F4" s="77">
        <v>0.1163695419244604</v>
      </c>
      <c r="G4" s="77">
        <v>0.1201722894714588</v>
      </c>
    </row>
    <row r="5" spans="1:15" ht="15.75" customHeight="1" x14ac:dyDescent="0.25">
      <c r="A5" s="5"/>
      <c r="B5" s="11" t="s">
        <v>119</v>
      </c>
      <c r="C5" s="77">
        <v>6.1932688723404253E-2</v>
      </c>
      <c r="D5" s="77">
        <v>6.1932688723404253E-2</v>
      </c>
      <c r="E5" s="77">
        <v>2.3891631349480968E-2</v>
      </c>
      <c r="F5" s="77">
        <v>6.6920728075539559E-2</v>
      </c>
      <c r="G5" s="77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0.8614375629288703</v>
      </c>
      <c r="D8" s="76">
        <v>0.8614375629288703</v>
      </c>
      <c r="E8" s="76">
        <v>0.92864239721002062</v>
      </c>
      <c r="F8" s="76">
        <v>0.93566919673237992</v>
      </c>
      <c r="G8" s="76">
        <v>0.95193983789246217</v>
      </c>
    </row>
    <row r="9" spans="1:15" ht="15.75" customHeight="1" x14ac:dyDescent="0.25">
      <c r="B9" s="7" t="s">
        <v>121</v>
      </c>
      <c r="C9" s="76">
        <v>7.8670097071129721E-2</v>
      </c>
      <c r="D9" s="76">
        <v>7.8670097071129721E-2</v>
      </c>
      <c r="E9" s="76">
        <v>6.1774466989979557E-2</v>
      </c>
      <c r="F9" s="76">
        <v>4.6131600267620025E-2</v>
      </c>
      <c r="G9" s="76">
        <v>3.163247644087102E-2</v>
      </c>
    </row>
    <row r="10" spans="1:15" ht="15.75" customHeight="1" x14ac:dyDescent="0.25">
      <c r="B10" s="7" t="s">
        <v>122</v>
      </c>
      <c r="C10" s="77">
        <v>2.1111364999999997E-2</v>
      </c>
      <c r="D10" s="77">
        <v>2.1111364999999997E-2</v>
      </c>
      <c r="E10" s="77">
        <v>5.8453120999999997E-3</v>
      </c>
      <c r="F10" s="77">
        <v>1.08395856E-2</v>
      </c>
      <c r="G10" s="77">
        <v>1.0000700833333336E-2</v>
      </c>
    </row>
    <row r="11" spans="1:15" ht="15.75" customHeight="1" x14ac:dyDescent="0.25">
      <c r="B11" s="7" t="s">
        <v>123</v>
      </c>
      <c r="C11" s="77">
        <v>3.8780975000000002E-2</v>
      </c>
      <c r="D11" s="77">
        <v>3.8780975000000002E-2</v>
      </c>
      <c r="E11" s="77">
        <v>3.7378236999999997E-3</v>
      </c>
      <c r="F11" s="77">
        <v>7.3596174000000007E-3</v>
      </c>
      <c r="G11" s="77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0.81728989924999995</v>
      </c>
      <c r="D14" s="78">
        <v>0.77722719937100004</v>
      </c>
      <c r="E14" s="78">
        <v>0.77722719937100004</v>
      </c>
      <c r="F14" s="78">
        <v>0.50306668461399995</v>
      </c>
      <c r="G14" s="78">
        <v>0.50306668461399995</v>
      </c>
      <c r="H14" s="79">
        <v>0.24600000000000002</v>
      </c>
      <c r="I14" s="79">
        <v>0.48626109660574413</v>
      </c>
      <c r="J14" s="79">
        <v>0.49528981723237597</v>
      </c>
      <c r="K14" s="79">
        <v>0.5120574412532638</v>
      </c>
      <c r="L14" s="79">
        <v>0.29219585348499999</v>
      </c>
      <c r="M14" s="79">
        <v>0.27324428068700002</v>
      </c>
      <c r="N14" s="79">
        <v>0.289641404825</v>
      </c>
      <c r="O14" s="79">
        <v>0.35419980256350003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0.38544722422278788</v>
      </c>
      <c r="D15" s="76">
        <f t="shared" si="0"/>
        <v>0.36655300262846524</v>
      </c>
      <c r="E15" s="76">
        <f t="shared" si="0"/>
        <v>0.36655300262846524</v>
      </c>
      <c r="F15" s="76">
        <f t="shared" si="0"/>
        <v>0.23725443977879548</v>
      </c>
      <c r="G15" s="76">
        <f t="shared" si="0"/>
        <v>0.23725443977879548</v>
      </c>
      <c r="H15" s="76">
        <f t="shared" si="0"/>
        <v>0.11601760555932361</v>
      </c>
      <c r="I15" s="76">
        <f t="shared" si="0"/>
        <v>0.22932865083272103</v>
      </c>
      <c r="J15" s="76">
        <f t="shared" si="0"/>
        <v>0.233586742492745</v>
      </c>
      <c r="K15" s="76">
        <f t="shared" si="0"/>
        <v>0.2414946270042182</v>
      </c>
      <c r="L15" s="76">
        <f t="shared" si="0"/>
        <v>0.13780432225891318</v>
      </c>
      <c r="M15" s="76">
        <f t="shared" si="0"/>
        <v>0.12886645194343688</v>
      </c>
      <c r="N15" s="76">
        <f t="shared" si="0"/>
        <v>0.13659960267737895</v>
      </c>
      <c r="O15" s="76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0.61199999999999999</v>
      </c>
      <c r="D2" s="77">
        <v>0.61199999999999999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9.8000000000000004E-2</v>
      </c>
      <c r="D3" s="77">
        <v>9.6000000000000002E-2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</v>
      </c>
      <c r="D4" s="77">
        <v>0.11</v>
      </c>
      <c r="E4" s="77">
        <v>0.72199999999999998</v>
      </c>
      <c r="F4" s="77">
        <v>0.91500000000000004</v>
      </c>
      <c r="G4" s="77">
        <v>0</v>
      </c>
    </row>
    <row r="5" spans="1:7" x14ac:dyDescent="0.25">
      <c r="B5" s="43" t="s">
        <v>169</v>
      </c>
      <c r="C5" s="76">
        <f>1-SUM(C2:C4)</f>
        <v>0.18000000000000005</v>
      </c>
      <c r="D5" s="76">
        <f t="shared" ref="D5:G5" si="0">1-SUM(D2:D4)</f>
        <v>0.18200000000000005</v>
      </c>
      <c r="E5" s="76">
        <f t="shared" si="0"/>
        <v>0.27800000000000002</v>
      </c>
      <c r="F5" s="76">
        <f t="shared" si="0"/>
        <v>8.4999999999999964E-2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0.15384999999999999</v>
      </c>
      <c r="D2" s="28">
        <v>0.14688000000000001</v>
      </c>
      <c r="E2" s="28">
        <v>0.14015</v>
      </c>
      <c r="F2" s="28">
        <v>0.13371</v>
      </c>
      <c r="G2" s="28">
        <v>0.12756999999999999</v>
      </c>
      <c r="H2" s="28">
        <v>0.1217</v>
      </c>
      <c r="I2" s="28">
        <v>0.11609999999999999</v>
      </c>
      <c r="J2" s="28">
        <v>0.11076999999999999</v>
      </c>
      <c r="K2" s="28">
        <v>0.10567</v>
      </c>
      <c r="L2" s="28">
        <v>0.10082000000000001</v>
      </c>
      <c r="M2" s="28">
        <v>9.6189999999999998E-2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1.2619999999999999E-2</v>
      </c>
      <c r="D4" s="28">
        <v>1.2350000000000002E-2</v>
      </c>
      <c r="E4" s="28">
        <v>1.2119999999999999E-2</v>
      </c>
      <c r="F4" s="28">
        <v>1.1899999999999999E-2</v>
      </c>
      <c r="G4" s="28">
        <v>1.1679999999999999E-2</v>
      </c>
      <c r="H4" s="28">
        <v>1.1470000000000001E-2</v>
      </c>
      <c r="I4" s="28">
        <v>1.1259999999999999E-2</v>
      </c>
      <c r="J4" s="28">
        <v>1.106E-2</v>
      </c>
      <c r="K4" s="28">
        <v>1.0869999999999999E-2</v>
      </c>
      <c r="L4" s="28">
        <v>1.068E-2</v>
      </c>
      <c r="M4" s="28">
        <v>1.0500000000000001E-2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0.26342905604196815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0.21783394945981316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0.14326131714003423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0.61199999999999999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0.85066666666666668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26.452000000000002</v>
      </c>
      <c r="D13" s="28">
        <v>25.556999999999999</v>
      </c>
      <c r="E13" s="28">
        <v>24.719000000000001</v>
      </c>
      <c r="F13" s="28">
        <v>23.919</v>
      </c>
      <c r="G13" s="28">
        <v>23.164000000000001</v>
      </c>
      <c r="H13" s="28">
        <v>22.443000000000001</v>
      </c>
      <c r="I13" s="28">
        <v>21.754999999999999</v>
      </c>
      <c r="J13" s="28">
        <v>21.120999999999999</v>
      </c>
      <c r="K13" s="28">
        <v>20.492000000000001</v>
      </c>
      <c r="L13" s="28">
        <v>19.911999999999999</v>
      </c>
      <c r="M13" s="28">
        <v>19.349</v>
      </c>
    </row>
    <row r="14" spans="1:13" x14ac:dyDescent="0.25">
      <c r="B14" s="16" t="s">
        <v>170</v>
      </c>
      <c r="C14" s="28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51.401759028170218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39.731579279716094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310.49560891409544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0.79798866021750892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1.3310449941979889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1.3310449941979889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1.3310449941979889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1.3310449941979889</v>
      </c>
      <c r="E13" s="82" t="s">
        <v>201</v>
      </c>
    </row>
    <row r="14" spans="1:5" ht="15.75" customHeight="1" x14ac:dyDescent="0.25">
      <c r="A14" s="11" t="s">
        <v>187</v>
      </c>
      <c r="B14" s="81">
        <v>0.251</v>
      </c>
      <c r="C14" s="81">
        <v>0.95</v>
      </c>
      <c r="D14" s="82">
        <v>12.863878723512006</v>
      </c>
      <c r="E14" s="82" t="s">
        <v>201</v>
      </c>
    </row>
    <row r="15" spans="1:5" ht="15.75" customHeight="1" x14ac:dyDescent="0.25">
      <c r="A15" s="11" t="s">
        <v>207</v>
      </c>
      <c r="B15" s="81">
        <v>0.251</v>
      </c>
      <c r="C15" s="81">
        <v>0.95</v>
      </c>
      <c r="D15" s="82">
        <v>12.863878723512006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0.57064452340735461</v>
      </c>
      <c r="E17" s="82" t="s">
        <v>201</v>
      </c>
    </row>
    <row r="18" spans="1:5" ht="15.9" customHeight="1" x14ac:dyDescent="0.25">
      <c r="A18" s="52" t="s">
        <v>173</v>
      </c>
      <c r="B18" s="81">
        <v>0.70799999999999996</v>
      </c>
      <c r="C18" s="81">
        <v>0.95</v>
      </c>
      <c r="D18" s="82">
        <v>7.1893102094440149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9.7399777981275673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22.12118995836277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4.1866497120487418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18.431400895457706</v>
      </c>
      <c r="E24" s="82" t="s">
        <v>201</v>
      </c>
    </row>
    <row r="25" spans="1:5" ht="15.75" customHeight="1" x14ac:dyDescent="0.25">
      <c r="A25" s="52" t="s">
        <v>87</v>
      </c>
      <c r="B25" s="81">
        <v>0.23300000000000001</v>
      </c>
      <c r="C25" s="81">
        <v>0.95</v>
      </c>
      <c r="D25" s="82">
        <v>18.423846323973265</v>
      </c>
      <c r="E25" s="82" t="s">
        <v>201</v>
      </c>
    </row>
    <row r="26" spans="1:5" ht="15.75" customHeight="1" x14ac:dyDescent="0.25">
      <c r="A26" s="52" t="s">
        <v>137</v>
      </c>
      <c r="B26" s="81">
        <v>0.251</v>
      </c>
      <c r="C26" s="81">
        <v>0.95</v>
      </c>
      <c r="D26" s="82">
        <v>4.8853065826846782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6.3034119246540099</v>
      </c>
      <c r="E27" s="82" t="s">
        <v>201</v>
      </c>
    </row>
    <row r="28" spans="1:5" ht="15.75" customHeight="1" x14ac:dyDescent="0.25">
      <c r="A28" s="52" t="s">
        <v>84</v>
      </c>
      <c r="B28" s="81">
        <v>0.34899999999999998</v>
      </c>
      <c r="C28" s="81">
        <v>0.95</v>
      </c>
      <c r="D28" s="82">
        <v>0.78437763711205111</v>
      </c>
      <c r="E28" s="82" t="s">
        <v>201</v>
      </c>
    </row>
    <row r="29" spans="1:5" ht="15.75" customHeight="1" x14ac:dyDescent="0.25">
      <c r="A29" s="52" t="s">
        <v>58</v>
      </c>
      <c r="B29" s="81">
        <v>0.70799999999999996</v>
      </c>
      <c r="C29" s="81">
        <v>0.95</v>
      </c>
      <c r="D29" s="82">
        <v>98.521408904830395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276.52018885275243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276.52018885275243</v>
      </c>
      <c r="E31" s="82" t="s">
        <v>201</v>
      </c>
    </row>
    <row r="32" spans="1:5" ht="15.75" customHeight="1" x14ac:dyDescent="0.25">
      <c r="A32" s="52" t="s">
        <v>28</v>
      </c>
      <c r="B32" s="81">
        <v>0.62250000000000005</v>
      </c>
      <c r="C32" s="81">
        <v>0.95</v>
      </c>
      <c r="D32" s="82">
        <v>1.2100071782514628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0.41499999999999998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0.84400000000000008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1.9081412803428228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1.2311303277921413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2020-06-17T04:27:33Z</dcterms:modified>
</cp:coreProperties>
</file>