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8A6A4A1-266E-49BF-8A7E-676F9C6A9A6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5" i="2"/>
  <c r="A37" i="2"/>
  <c r="A17" i="2"/>
  <c r="A32" i="2"/>
  <c r="A28" i="2"/>
  <c r="A31" i="2"/>
  <c r="A19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40" i="2"/>
  <c r="I20" i="2"/>
  <c r="I21" i="2"/>
  <c r="I19" i="2"/>
  <c r="I22" i="2"/>
  <c r="I30" i="2"/>
  <c r="I36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27" i="2"/>
  <c r="A40" i="2"/>
  <c r="A30" i="2"/>
  <c r="A39" i="2"/>
  <c r="A25" i="2"/>
  <c r="A18" i="2"/>
  <c r="C6" i="51"/>
  <c r="A35" i="2"/>
  <c r="A21" i="2"/>
  <c r="A16" i="2"/>
  <c r="I5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<sst xmlns="http://schemas.openxmlformats.org/spreadsheetml/2006/main" count="1097" uniqueCount="272">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</sst>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11.6</v>
      </c>
    </row>
    <row r="38" spans="1:5" ht="15" customHeight="1" x14ac:dyDescent="0.25">
      <c r="B38" s="16" t="s">
        <v>91</v>
      </c>
      <c r="C38" s="71">
        <v>18.8</v>
      </c>
      <c r="D38" s="17"/>
      <c r="E38" s="18"/>
    </row>
    <row r="39" spans="1:5" ht="15" customHeight="1" x14ac:dyDescent="0.25">
      <c r="B39" s="16" t="s">
        <v>90</v>
      </c>
      <c r="C39" s="71">
        <v>22.1</v>
      </c>
      <c r="D39" s="17"/>
      <c r="E39" s="17"/>
    </row>
    <row r="40" spans="1:5" ht="15" customHeight="1" x14ac:dyDescent="0.25">
      <c r="B40" s="16" t="s">
        <v>171</v>
      </c>
      <c r="C40" s="71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4.4007478497399921</v>
      </c>
      <c r="D51" s="17"/>
    </row>
    <row r="52" spans="1:4" ht="15" customHeight="1" x14ac:dyDescent="0.25">
      <c r="B52" s="16" t="s">
        <v>125</v>
      </c>
      <c r="C52" s="72">
        <v>4.1294301114399996</v>
      </c>
    </row>
    <row r="53" spans="1:4" ht="15.75" customHeight="1" x14ac:dyDescent="0.25">
      <c r="B53" s="16" t="s">
        <v>126</v>
      </c>
      <c r="C53" s="72">
        <v>4.1294301114399996</v>
      </c>
    </row>
    <row r="54" spans="1:4" ht="15.75" customHeight="1" x14ac:dyDescent="0.25">
      <c r="B54" s="16" t="s">
        <v>127</v>
      </c>
      <c r="C54" s="72">
        <v>2.21557386425</v>
      </c>
    </row>
    <row r="55" spans="1:4" ht="15.75" customHeight="1" x14ac:dyDescent="0.25">
      <c r="B55" s="16" t="s">
        <v>128</v>
      </c>
      <c r="C55" s="72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1.3000000000000001E-2</v>
      </c>
      <c r="E2" s="87">
        <f>food_insecure</f>
        <v>1.3000000000000001E-2</v>
      </c>
      <c r="F2" s="87">
        <f>food_insecure</f>
        <v>1.3000000000000001E-2</v>
      </c>
      <c r="G2" s="87">
        <f>food_insecure</f>
        <v>1.3000000000000001E-2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1.3000000000000001E-2</v>
      </c>
      <c r="F5" s="87">
        <f>food_insecure</f>
        <v>1.3000000000000001E-2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0.1692595326823074</v>
      </c>
      <c r="D7" s="87">
        <f>diarrhoea_1_5mo/26</f>
        <v>0.15882423505538459</v>
      </c>
      <c r="E7" s="87">
        <f>diarrhoea_6_11mo/26</f>
        <v>0.15882423505538459</v>
      </c>
      <c r="F7" s="87">
        <f>diarrhoea_12_23mo/26</f>
        <v>8.5214379394230766E-2</v>
      </c>
      <c r="G7" s="87">
        <f>diarrhoea_24_59mo/26</f>
        <v>8.5214379394230766E-2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1.3000000000000001E-2</v>
      </c>
      <c r="F8" s="87">
        <f>food_insecure</f>
        <v>1.3000000000000001E-2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0.68099999999999994</v>
      </c>
      <c r="E9" s="87">
        <f>IF(ISBLANK(comm_deliv), frac_children_health_facility,1)</f>
        <v>0.68099999999999994</v>
      </c>
      <c r="F9" s="87">
        <f>IF(ISBLANK(comm_deliv), frac_children_health_facility,1)</f>
        <v>0.68099999999999994</v>
      </c>
      <c r="G9" s="87">
        <f>IF(ISBLANK(comm_deliv), frac_children_health_facility,1)</f>
        <v>0.68099999999999994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0.1692595326823074</v>
      </c>
      <c r="D11" s="87">
        <f>diarrhoea_1_5mo/26</f>
        <v>0.15882423505538459</v>
      </c>
      <c r="E11" s="87">
        <f>diarrhoea_6_11mo/26</f>
        <v>0.15882423505538459</v>
      </c>
      <c r="F11" s="87">
        <f>diarrhoea_12_23mo/26</f>
        <v>8.5214379394230766E-2</v>
      </c>
      <c r="G11" s="87">
        <f>diarrhoea_24_59mo/26</f>
        <v>8.5214379394230766E-2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1.3000000000000001E-2</v>
      </c>
      <c r="I14" s="87">
        <f>food_insecure</f>
        <v>1.3000000000000001E-2</v>
      </c>
      <c r="J14" s="87">
        <f>food_insecure</f>
        <v>1.3000000000000001E-2</v>
      </c>
      <c r="K14" s="87">
        <f>food_insecure</f>
        <v>1.3000000000000001E-2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0.82799999999999996</v>
      </c>
      <c r="I17" s="87">
        <f>frac_PW_health_facility</f>
        <v>0.82799999999999996</v>
      </c>
      <c r="J17" s="87">
        <f>frac_PW_health_facility</f>
        <v>0.82799999999999996</v>
      </c>
      <c r="K17" s="87">
        <f>frac_PW_health_facility</f>
        <v>0.82799999999999996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</v>
      </c>
      <c r="M23" s="87">
        <f>famplan_unmet_need</f>
        <v>0.2</v>
      </c>
      <c r="N23" s="87">
        <f>famplan_unmet_need</f>
        <v>0.2</v>
      </c>
      <c r="O23" s="87">
        <f>famplan_unmet_need</f>
        <v>0.2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9.0641463783264362E-2</v>
      </c>
      <c r="M24" s="87">
        <f>(1-food_insecure)*(0.49)+food_insecure*(0.7)</f>
        <v>0.49273</v>
      </c>
      <c r="N24" s="87">
        <f>(1-food_insecure)*(0.49)+food_insecure*(0.7)</f>
        <v>0.49273</v>
      </c>
      <c r="O24" s="87">
        <f>(1-food_insecure)*(0.49)+food_insecure*(0.7)</f>
        <v>0.49273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3.8846341621399015E-2</v>
      </c>
      <c r="M25" s="87">
        <f>(1-food_insecure)*(0.21)+food_insecure*(0.3)</f>
        <v>0.21116999999999997</v>
      </c>
      <c r="N25" s="87">
        <f>(1-food_insecure)*(0.21)+food_insecure*(0.3)</f>
        <v>0.21116999999999997</v>
      </c>
      <c r="O25" s="87">
        <f>(1-food_insecure)*(0.21)+food_insecure*(0.3)</f>
        <v>0.21116999999999997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5.4469866714477656E-2</v>
      </c>
      <c r="M26" s="87">
        <f>(1-food_insecure)*(0.3)</f>
        <v>0.29609999999999997</v>
      </c>
      <c r="N26" s="87">
        <f>(1-food_insecure)*(0.3)</f>
        <v>0.29609999999999997</v>
      </c>
      <c r="O26" s="87">
        <f>(1-food_insecure)*(0.3)</f>
        <v>0.29609999999999997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0.81604232788085895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2416025.27</v>
      </c>
      <c r="C2" s="74">
        <v>4307000</v>
      </c>
      <c r="D2" s="74">
        <v>7873000</v>
      </c>
      <c r="E2" s="74">
        <v>7750000</v>
      </c>
      <c r="F2" s="74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2811338.8744987701</v>
      </c>
      <c r="I2" s="22">
        <f>G2-H2</f>
        <v>22821661.12550123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2408502.2752</v>
      </c>
      <c r="C3" s="74">
        <v>4379000</v>
      </c>
      <c r="D3" s="74">
        <v>7881000</v>
      </c>
      <c r="E3" s="74">
        <v>7892000</v>
      </c>
      <c r="F3" s="74">
        <v>5909000</v>
      </c>
      <c r="G3" s="22">
        <f t="shared" si="0"/>
        <v>26061000</v>
      </c>
      <c r="H3" s="22">
        <f t="shared" si="1"/>
        <v>2802584.9562361967</v>
      </c>
      <c r="I3" s="22">
        <f t="shared" ref="I3:I15" si="3">G3-H3</f>
        <v>23258415.043763801</v>
      </c>
    </row>
    <row r="4" spans="1:9" ht="15.75" customHeight="1" x14ac:dyDescent="0.25">
      <c r="A4" s="7">
        <f t="shared" si="2"/>
        <v>2022</v>
      </c>
      <c r="B4" s="73">
        <v>2398744.3391999998</v>
      </c>
      <c r="C4" s="74">
        <v>4424000</v>
      </c>
      <c r="D4" s="74">
        <v>7905000</v>
      </c>
      <c r="E4" s="74">
        <v>7976000</v>
      </c>
      <c r="F4" s="74">
        <v>6111000</v>
      </c>
      <c r="G4" s="22">
        <f t="shared" si="0"/>
        <v>26416000</v>
      </c>
      <c r="H4" s="22">
        <f t="shared" si="1"/>
        <v>2791230.4124107212</v>
      </c>
      <c r="I4" s="22">
        <f t="shared" si="3"/>
        <v>23624769.587589279</v>
      </c>
    </row>
    <row r="5" spans="1:9" ht="15.75" customHeight="1" x14ac:dyDescent="0.25">
      <c r="A5" s="7">
        <f t="shared" si="2"/>
        <v>2023</v>
      </c>
      <c r="B5" s="73">
        <v>2386877.3855999992</v>
      </c>
      <c r="C5" s="74">
        <v>4470000</v>
      </c>
      <c r="D5" s="74">
        <v>7951000</v>
      </c>
      <c r="E5" s="74">
        <v>8012000</v>
      </c>
      <c r="F5" s="74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7">
        <f t="shared" si="2"/>
        <v>2024</v>
      </c>
      <c r="B6" s="73">
        <v>2373041.5199999996</v>
      </c>
      <c r="C6" s="74">
        <v>4562000</v>
      </c>
      <c r="D6" s="74">
        <v>8017000</v>
      </c>
      <c r="E6" s="74">
        <v>8013000</v>
      </c>
      <c r="F6" s="74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7">
        <f t="shared" si="2"/>
        <v>2025</v>
      </c>
      <c r="B7" s="73">
        <v>2357388.7080000001</v>
      </c>
      <c r="C7" s="74">
        <v>4722000</v>
      </c>
      <c r="D7" s="74">
        <v>8105000</v>
      </c>
      <c r="E7" s="74">
        <v>7988000</v>
      </c>
      <c r="F7" s="74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7">
        <f t="shared" si="2"/>
        <v>2026</v>
      </c>
      <c r="B8" s="73">
        <v>2371204.7999999998</v>
      </c>
      <c r="C8" s="74">
        <v>4932000</v>
      </c>
      <c r="D8" s="74">
        <v>8204000</v>
      </c>
      <c r="E8" s="74">
        <v>7941000</v>
      </c>
      <c r="F8" s="74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7">
        <f t="shared" si="2"/>
        <v>2027</v>
      </c>
      <c r="B9" s="73">
        <v>2384230.932</v>
      </c>
      <c r="C9" s="74">
        <v>5210000</v>
      </c>
      <c r="D9" s="74">
        <v>8317000</v>
      </c>
      <c r="E9" s="74">
        <v>7869000</v>
      </c>
      <c r="F9" s="74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7">
        <f t="shared" si="2"/>
        <v>2028</v>
      </c>
      <c r="B10" s="73">
        <v>2396574.5360000003</v>
      </c>
      <c r="C10" s="74">
        <v>5511000</v>
      </c>
      <c r="D10" s="74">
        <v>8458000</v>
      </c>
      <c r="E10" s="74">
        <v>7786000</v>
      </c>
      <c r="F10" s="74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7">
        <f t="shared" si="2"/>
        <v>2029</v>
      </c>
      <c r="B11" s="73">
        <v>2408400.4720000005</v>
      </c>
      <c r="C11" s="74">
        <v>5767000</v>
      </c>
      <c r="D11" s="74">
        <v>8642000</v>
      </c>
      <c r="E11" s="74">
        <v>7714000</v>
      </c>
      <c r="F11" s="74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7">
        <f t="shared" si="2"/>
        <v>2030</v>
      </c>
      <c r="B12" s="73">
        <v>2419827.1680000001</v>
      </c>
      <c r="C12" s="74">
        <v>5933000</v>
      </c>
      <c r="D12" s="74">
        <v>8878000</v>
      </c>
      <c r="E12" s="74">
        <v>7668000</v>
      </c>
      <c r="F12" s="74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7" t="str">
        <f t="shared" si="2"/>
        <v/>
      </c>
      <c r="B13" s="73">
        <v>4234000</v>
      </c>
      <c r="C13" s="74">
        <v>7919000</v>
      </c>
      <c r="D13" s="74">
        <v>7608000</v>
      </c>
      <c r="E13" s="74">
        <v>5515000</v>
      </c>
      <c r="F13" s="74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6.5359978999999999E-2</v>
      </c>
    </row>
    <row r="4" spans="1:8" ht="15.75" customHeight="1" x14ac:dyDescent="0.25">
      <c r="B4" s="24" t="s">
        <v>7</v>
      </c>
      <c r="C4" s="75">
        <v>3.171072158590612E-2</v>
      </c>
    </row>
    <row r="5" spans="1:8" ht="15.75" customHeight="1" x14ac:dyDescent="0.25">
      <c r="B5" s="24" t="s">
        <v>8</v>
      </c>
      <c r="C5" s="75">
        <v>0.2134117148649359</v>
      </c>
    </row>
    <row r="6" spans="1:8" ht="15.75" customHeight="1" x14ac:dyDescent="0.25">
      <c r="B6" s="24" t="s">
        <v>10</v>
      </c>
      <c r="C6" s="75">
        <v>6.9063758588739158E-2</v>
      </c>
    </row>
    <row r="7" spans="1:8" ht="15.75" customHeight="1" x14ac:dyDescent="0.25">
      <c r="B7" s="24" t="s">
        <v>13</v>
      </c>
      <c r="C7" s="75">
        <v>0.19251064341802926</v>
      </c>
    </row>
    <row r="8" spans="1:8" ht="15.75" customHeight="1" x14ac:dyDescent="0.25">
      <c r="B8" s="24" t="s">
        <v>14</v>
      </c>
      <c r="C8" s="75">
        <v>9.8431481519865318E-4</v>
      </c>
    </row>
    <row r="9" spans="1:8" ht="15.75" customHeight="1" x14ac:dyDescent="0.25">
      <c r="B9" s="24" t="s">
        <v>27</v>
      </c>
      <c r="C9" s="75">
        <v>0.24421704354532775</v>
      </c>
    </row>
    <row r="10" spans="1:8" ht="15.75" customHeight="1" x14ac:dyDescent="0.25">
      <c r="B10" s="24" t="s">
        <v>15</v>
      </c>
      <c r="C10" s="75">
        <v>0.18274182418186324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0.240540723126765</v>
      </c>
      <c r="D14" s="75">
        <v>0.240540723126765</v>
      </c>
      <c r="E14" s="75">
        <v>0.137349509096935</v>
      </c>
      <c r="F14" s="75">
        <v>0.137349509096935</v>
      </c>
    </row>
    <row r="15" spans="1:8" ht="15.75" customHeight="1" x14ac:dyDescent="0.25">
      <c r="B15" s="24" t="s">
        <v>16</v>
      </c>
      <c r="C15" s="75">
        <v>0.29608251547840198</v>
      </c>
      <c r="D15" s="75">
        <v>0.29608251547840198</v>
      </c>
      <c r="E15" s="75">
        <v>0.228640996587302</v>
      </c>
      <c r="F15" s="75">
        <v>0.228640996587302</v>
      </c>
    </row>
    <row r="16" spans="1:8" ht="15.75" customHeight="1" x14ac:dyDescent="0.25">
      <c r="B16" s="24" t="s">
        <v>17</v>
      </c>
      <c r="C16" s="75">
        <v>8.2990744429340194E-3</v>
      </c>
      <c r="D16" s="75">
        <v>8.2990744429340194E-3</v>
      </c>
      <c r="E16" s="75">
        <v>7.9276174011641293E-3</v>
      </c>
      <c r="F16" s="75">
        <v>7.9276174011641293E-3</v>
      </c>
    </row>
    <row r="17" spans="1:8" ht="15.75" customHeight="1" x14ac:dyDescent="0.25">
      <c r="B17" s="24" t="s">
        <v>18</v>
      </c>
      <c r="C17" s="75">
        <v>1.1767317298102601E-3</v>
      </c>
      <c r="D17" s="75">
        <v>1.1767317298102601E-3</v>
      </c>
      <c r="E17" s="75">
        <v>5.6889512526633905E-3</v>
      </c>
      <c r="F17" s="75">
        <v>5.6889512526633905E-3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9.1483946534161101E-3</v>
      </c>
      <c r="D19" s="75">
        <v>9.1483946534161101E-3</v>
      </c>
      <c r="E19" s="75">
        <v>1.8460568912530201E-2</v>
      </c>
      <c r="F19" s="75">
        <v>1.8460568912530201E-2</v>
      </c>
    </row>
    <row r="20" spans="1:8" ht="15.75" customHeight="1" x14ac:dyDescent="0.25">
      <c r="B20" s="24" t="s">
        <v>21</v>
      </c>
      <c r="C20" s="75">
        <v>7.1222859931964697E-5</v>
      </c>
      <c r="D20" s="75">
        <v>7.1222859931964697E-5</v>
      </c>
      <c r="E20" s="75">
        <v>6.9373558858081897E-4</v>
      </c>
      <c r="F20" s="75">
        <v>6.9373558858081897E-4</v>
      </c>
    </row>
    <row r="21" spans="1:8" ht="15.75" customHeight="1" x14ac:dyDescent="0.25">
      <c r="B21" s="24" t="s">
        <v>22</v>
      </c>
      <c r="C21" s="75">
        <v>4.2200197156400901E-2</v>
      </c>
      <c r="D21" s="75">
        <v>4.2200197156400901E-2</v>
      </c>
      <c r="E21" s="75">
        <v>0.21588254422052899</v>
      </c>
      <c r="F21" s="75">
        <v>0.21588254422052899</v>
      </c>
    </row>
    <row r="22" spans="1:8" ht="15.75" customHeight="1" x14ac:dyDescent="0.25">
      <c r="B22" s="24" t="s">
        <v>23</v>
      </c>
      <c r="C22" s="75">
        <v>0.40248114055233974</v>
      </c>
      <c r="D22" s="75">
        <v>0.40248114055233974</v>
      </c>
      <c r="E22" s="75">
        <v>0.3853560769402955</v>
      </c>
      <c r="F22" s="75">
        <v>0.3853560769402955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2.7000000000000003E-2</v>
      </c>
    </row>
    <row r="27" spans="1:8" ht="15.75" customHeight="1" x14ac:dyDescent="0.25">
      <c r="B27" s="24" t="s">
        <v>39</v>
      </c>
      <c r="C27" s="75">
        <v>1.6299999999999999E-2</v>
      </c>
    </row>
    <row r="28" spans="1:8" ht="15.75" customHeight="1" x14ac:dyDescent="0.25">
      <c r="B28" s="24" t="s">
        <v>40</v>
      </c>
      <c r="C28" s="75">
        <v>0.42579999999999996</v>
      </c>
    </row>
    <row r="29" spans="1:8" ht="15.75" customHeight="1" x14ac:dyDescent="0.25">
      <c r="B29" s="24" t="s">
        <v>41</v>
      </c>
      <c r="C29" s="75">
        <v>0.1953</v>
      </c>
    </row>
    <row r="30" spans="1:8" ht="15.75" customHeight="1" x14ac:dyDescent="0.25">
      <c r="B30" s="24" t="s">
        <v>42</v>
      </c>
      <c r="C30" s="75">
        <v>4.87E-2</v>
      </c>
    </row>
    <row r="31" spans="1:8" ht="15.75" customHeight="1" x14ac:dyDescent="0.25">
      <c r="B31" s="24" t="s">
        <v>43</v>
      </c>
      <c r="C31" s="75">
        <v>2.35E-2</v>
      </c>
    </row>
    <row r="32" spans="1:8" ht="15.75" customHeight="1" x14ac:dyDescent="0.25">
      <c r="B32" s="24" t="s">
        <v>44</v>
      </c>
      <c r="C32" s="75">
        <v>7.8000000000000005E-3</v>
      </c>
    </row>
    <row r="33" spans="2:3" ht="15.75" customHeight="1" x14ac:dyDescent="0.25">
      <c r="B33" s="24" t="s">
        <v>45</v>
      </c>
      <c r="C33" s="75">
        <v>0.13109999999999999</v>
      </c>
    </row>
    <row r="34" spans="2:3" ht="15.75" customHeight="1" x14ac:dyDescent="0.25">
      <c r="B34" s="24" t="s">
        <v>46</v>
      </c>
      <c r="C34" s="75">
        <v>0.1245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0.58698401211706108</v>
      </c>
      <c r="D2" s="76">
        <v>0.58698401211706108</v>
      </c>
      <c r="E2" s="76">
        <v>0.66707370242718456</v>
      </c>
      <c r="F2" s="76">
        <v>0.56398542545454555</v>
      </c>
      <c r="G2" s="76">
        <v>0.5505124860606061</v>
      </c>
    </row>
    <row r="3" spans="1:15" ht="15.75" customHeight="1" x14ac:dyDescent="0.25">
      <c r="A3" s="5"/>
      <c r="B3" s="11" t="s">
        <v>118</v>
      </c>
      <c r="C3" s="76">
        <v>0.19468789788293903</v>
      </c>
      <c r="D3" s="76">
        <v>0.19468789788293903</v>
      </c>
      <c r="E3" s="76">
        <v>0.15949581757281553</v>
      </c>
      <c r="F3" s="76">
        <v>0.18995342454545452</v>
      </c>
      <c r="G3" s="76">
        <v>0.22557100060606064</v>
      </c>
    </row>
    <row r="4" spans="1:15" ht="15.75" customHeight="1" x14ac:dyDescent="0.25">
      <c r="A4" s="5"/>
      <c r="B4" s="11" t="s">
        <v>116</v>
      </c>
      <c r="C4" s="77">
        <v>0.12141715209183677</v>
      </c>
      <c r="D4" s="77">
        <v>0.12141715209183677</v>
      </c>
      <c r="E4" s="77">
        <v>8.5486978810198302E-2</v>
      </c>
      <c r="F4" s="77">
        <v>0.12437077734204793</v>
      </c>
      <c r="G4" s="77">
        <v>0.12697704719512193</v>
      </c>
    </row>
    <row r="5" spans="1:15" ht="15.75" customHeight="1" x14ac:dyDescent="0.25">
      <c r="A5" s="5"/>
      <c r="B5" s="11" t="s">
        <v>119</v>
      </c>
      <c r="C5" s="77">
        <v>9.6910937908163255E-2</v>
      </c>
      <c r="D5" s="77">
        <v>9.6910937908163255E-2</v>
      </c>
      <c r="E5" s="77">
        <v>8.7943501189801709E-2</v>
      </c>
      <c r="F5" s="77">
        <v>0.12169037265795206</v>
      </c>
      <c r="G5" s="77">
        <v>9.6939466138211403E-2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0.73978327892523366</v>
      </c>
      <c r="D8" s="76">
        <v>0.73978327892523366</v>
      </c>
      <c r="E8" s="76">
        <v>0.74801168021739128</v>
      </c>
      <c r="F8" s="76">
        <v>0.81178867403080324</v>
      </c>
      <c r="G8" s="76">
        <v>0.83626892479049686</v>
      </c>
    </row>
    <row r="9" spans="1:15" ht="15.75" customHeight="1" x14ac:dyDescent="0.25">
      <c r="B9" s="7" t="s">
        <v>121</v>
      </c>
      <c r="C9" s="76">
        <v>9.7854931074766394E-2</v>
      </c>
      <c r="D9" s="76">
        <v>9.7854931074766394E-2</v>
      </c>
      <c r="E9" s="76">
        <v>0.12752361978260873</v>
      </c>
      <c r="F9" s="76">
        <v>9.0309008969196927E-2</v>
      </c>
      <c r="G9" s="76">
        <v>8.8922263209503249E-2</v>
      </c>
    </row>
    <row r="10" spans="1:15" ht="15.75" customHeight="1" x14ac:dyDescent="0.25">
      <c r="B10" s="7" t="s">
        <v>122</v>
      </c>
      <c r="C10" s="77">
        <v>6.6675716999999995E-2</v>
      </c>
      <c r="D10" s="77">
        <v>6.6675716999999995E-2</v>
      </c>
      <c r="E10" s="77">
        <v>4.9563385999999994E-2</v>
      </c>
      <c r="F10" s="77">
        <v>5.4927186999999995E-2</v>
      </c>
      <c r="G10" s="77">
        <v>3.9214022666666681E-2</v>
      </c>
    </row>
    <row r="11" spans="1:15" ht="15.75" customHeight="1" x14ac:dyDescent="0.25">
      <c r="B11" s="7" t="s">
        <v>123</v>
      </c>
      <c r="C11" s="77">
        <v>9.5686072999999996E-2</v>
      </c>
      <c r="D11" s="77">
        <v>9.5686072999999996E-2</v>
      </c>
      <c r="E11" s="77">
        <v>7.4901313999999997E-2</v>
      </c>
      <c r="F11" s="77">
        <v>4.297513E-2</v>
      </c>
      <c r="G11" s="77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0.53595509000000008</v>
      </c>
      <c r="D14" s="78">
        <v>0.52223759440999995</v>
      </c>
      <c r="E14" s="78">
        <v>0.52223759440999995</v>
      </c>
      <c r="F14" s="78">
        <v>0.30702391420699998</v>
      </c>
      <c r="G14" s="78">
        <v>0.30702391420699998</v>
      </c>
      <c r="H14" s="79">
        <v>0.16699999999999998</v>
      </c>
      <c r="I14" s="79">
        <v>0.20273015873015876</v>
      </c>
      <c r="J14" s="79">
        <v>0.20109523809523813</v>
      </c>
      <c r="K14" s="79">
        <v>0.21744444444444447</v>
      </c>
      <c r="L14" s="79">
        <v>0.32756740624699998</v>
      </c>
      <c r="M14" s="79">
        <v>0.20663573801849999</v>
      </c>
      <c r="N14" s="79">
        <v>0.24170008003700003</v>
      </c>
      <c r="O14" s="79">
        <v>0.21144658601949998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0.28488092373156337</v>
      </c>
      <c r="D15" s="76">
        <f t="shared" si="0"/>
        <v>0.27758954262916002</v>
      </c>
      <c r="E15" s="76">
        <f t="shared" si="0"/>
        <v>0.27758954262916002</v>
      </c>
      <c r="F15" s="76">
        <f t="shared" si="0"/>
        <v>0.16319512197742242</v>
      </c>
      <c r="G15" s="76">
        <f t="shared" si="0"/>
        <v>0.16319512197742242</v>
      </c>
      <c r="H15" s="76">
        <f t="shared" si="0"/>
        <v>8.8766979082465794E-2</v>
      </c>
      <c r="I15" s="76">
        <f t="shared" si="0"/>
        <v>0.10775894466697589</v>
      </c>
      <c r="J15" s="76">
        <f t="shared" si="0"/>
        <v>0.10688992091966157</v>
      </c>
      <c r="K15" s="76">
        <f t="shared" si="0"/>
        <v>0.11558015839280478</v>
      </c>
      <c r="L15" s="76">
        <f t="shared" si="0"/>
        <v>0.17411478502050912</v>
      </c>
      <c r="M15" s="76">
        <f t="shared" si="0"/>
        <v>0.10983491158310223</v>
      </c>
      <c r="N15" s="76">
        <f t="shared" si="0"/>
        <v>0.12847296975374067</v>
      </c>
      <c r="O15" s="76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0.39700000000000002</v>
      </c>
      <c r="D2" s="77">
        <v>0.39700000000000002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0.153</v>
      </c>
      <c r="D3" s="77">
        <v>0.30099999999999999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0.13100000000000001</v>
      </c>
      <c r="D4" s="77">
        <v>0.13100000000000001</v>
      </c>
      <c r="E4" s="77">
        <v>0.52800000000000002</v>
      </c>
      <c r="F4" s="77">
        <v>0.75549999999999995</v>
      </c>
      <c r="G4" s="77">
        <v>0</v>
      </c>
    </row>
    <row r="5" spans="1:7" x14ac:dyDescent="0.25">
      <c r="B5" s="43" t="s">
        <v>169</v>
      </c>
      <c r="C5" s="76">
        <f>1-SUM(C2:C4)</f>
        <v>0.31899999999999995</v>
      </c>
      <c r="D5" s="76">
        <f t="shared" ref="D5:G5" si="0">1-SUM(D2:D4)</f>
        <v>0.17100000000000004</v>
      </c>
      <c r="E5" s="76">
        <f t="shared" si="0"/>
        <v>0.47199999999999998</v>
      </c>
      <c r="F5" s="76">
        <f t="shared" si="0"/>
        <v>0.24450000000000005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0.17584</v>
      </c>
      <c r="D2" s="28">
        <v>0.17047000000000001</v>
      </c>
      <c r="E2" s="28">
        <v>0.16528999999999999</v>
      </c>
      <c r="F2" s="28">
        <v>0.16021999999999997</v>
      </c>
      <c r="G2" s="28">
        <v>0.15536</v>
      </c>
      <c r="H2" s="28">
        <v>0.15065000000000001</v>
      </c>
      <c r="I2" s="28">
        <v>0.14618999999999999</v>
      </c>
      <c r="J2" s="28">
        <v>0.14198</v>
      </c>
      <c r="K2" s="28">
        <v>0.13799</v>
      </c>
      <c r="L2" s="28">
        <v>0.13412000000000002</v>
      </c>
      <c r="M2" s="28">
        <v>0.13031000000000001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5.2919999999999995E-2</v>
      </c>
      <c r="D4" s="28">
        <v>5.2430000000000004E-2</v>
      </c>
      <c r="E4" s="28">
        <v>5.1929999999999997E-2</v>
      </c>
      <c r="F4" s="28">
        <v>5.1459999999999999E-2</v>
      </c>
      <c r="G4" s="28">
        <v>5.0979999999999998E-2</v>
      </c>
      <c r="H4" s="28">
        <v>5.0519999999999995E-2</v>
      </c>
      <c r="I4" s="28">
        <v>5.0029999999999998E-2</v>
      </c>
      <c r="J4" s="28">
        <v>4.9520000000000002E-2</v>
      </c>
      <c r="K4" s="28">
        <v>4.9000000000000002E-2</v>
      </c>
      <c r="L4" s="28">
        <v>4.8499999999999995E-2</v>
      </c>
      <c r="M4" s="28">
        <v>4.8029999999999996E-2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0.18619552912614334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0.1070321467201929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0.12507352508249278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0.39700000000000002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0.67966666666666653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16.544</v>
      </c>
      <c r="D13" s="28">
        <v>15.747999999999999</v>
      </c>
      <c r="E13" s="28">
        <v>15.019</v>
      </c>
      <c r="F13" s="28">
        <v>14.337</v>
      </c>
      <c r="G13" s="28">
        <v>13.71</v>
      </c>
      <c r="H13" s="28">
        <v>13.125999999999999</v>
      </c>
      <c r="I13" s="28">
        <v>12.576000000000001</v>
      </c>
      <c r="J13" s="28">
        <v>12.093</v>
      </c>
      <c r="K13" s="28">
        <v>10.823</v>
      </c>
      <c r="L13" s="28">
        <v>10.36</v>
      </c>
      <c r="M13" s="28">
        <v>9.9239999999999995</v>
      </c>
    </row>
    <row r="14" spans="1:13" x14ac:dyDescent="0.25">
      <c r="B14" s="16" t="s">
        <v>170</v>
      </c>
      <c r="C14" s="28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53.780271394236287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39.784890774088787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347.78517426090025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0.95829964668228185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1.3843564885706789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1.3843564885706789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1.3843564885706789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1.3843564885706789</v>
      </c>
      <c r="E13" s="82" t="s">
        <v>201</v>
      </c>
    </row>
    <row r="14" spans="1:5" ht="15.75" customHeight="1" x14ac:dyDescent="0.25">
      <c r="A14" s="11" t="s">
        <v>187</v>
      </c>
      <c r="B14" s="81">
        <v>0.36099999999999999</v>
      </c>
      <c r="C14" s="81">
        <v>0.95</v>
      </c>
      <c r="D14" s="82">
        <v>12.917190217884697</v>
      </c>
      <c r="E14" s="82" t="s">
        <v>201</v>
      </c>
    </row>
    <row r="15" spans="1:5" ht="15.75" customHeight="1" x14ac:dyDescent="0.25">
      <c r="A15" s="11" t="s">
        <v>207</v>
      </c>
      <c r="B15" s="81">
        <v>0.36099999999999999</v>
      </c>
      <c r="C15" s="81">
        <v>0.95</v>
      </c>
      <c r="D15" s="82">
        <v>12.917190217884697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0.62395601778004439</v>
      </c>
      <c r="E17" s="82" t="s">
        <v>201</v>
      </c>
    </row>
    <row r="18" spans="1:5" ht="15.9" customHeight="1" x14ac:dyDescent="0.25">
      <c r="A18" s="52" t="s">
        <v>173</v>
      </c>
      <c r="B18" s="81">
        <v>0.43200000000000005</v>
      </c>
      <c r="C18" s="81">
        <v>0.95</v>
      </c>
      <c r="D18" s="82">
        <v>8.03774489307912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12.623895982378892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22.241140820701322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4.2199693960316731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18.478294846889369</v>
      </c>
      <c r="E24" s="82" t="s">
        <v>201</v>
      </c>
    </row>
    <row r="25" spans="1:5" ht="15.75" customHeight="1" x14ac:dyDescent="0.25">
      <c r="A25" s="52" t="s">
        <v>87</v>
      </c>
      <c r="B25" s="81">
        <v>0.42100000000000004</v>
      </c>
      <c r="C25" s="81">
        <v>0.95</v>
      </c>
      <c r="D25" s="82">
        <v>18.478616276411273</v>
      </c>
      <c r="E25" s="82" t="s">
        <v>201</v>
      </c>
    </row>
    <row r="26" spans="1:5" ht="15.75" customHeight="1" x14ac:dyDescent="0.25">
      <c r="A26" s="52" t="s">
        <v>137</v>
      </c>
      <c r="B26" s="81">
        <v>0.36099999999999999</v>
      </c>
      <c r="C26" s="81">
        <v>0.95</v>
      </c>
      <c r="D26" s="82">
        <v>5.005257445023231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6.6653184106259564</v>
      </c>
      <c r="E27" s="82" t="s">
        <v>201</v>
      </c>
    </row>
    <row r="28" spans="1:5" ht="15.75" customHeight="1" x14ac:dyDescent="0.25">
      <c r="A28" s="52" t="s">
        <v>84</v>
      </c>
      <c r="B28" s="81">
        <v>0.28399999999999997</v>
      </c>
      <c r="C28" s="81">
        <v>0.95</v>
      </c>
      <c r="D28" s="82">
        <v>0.81769735430930712</v>
      </c>
      <c r="E28" s="82" t="s">
        <v>201</v>
      </c>
    </row>
    <row r="29" spans="1:5" ht="15.75" customHeight="1" x14ac:dyDescent="0.25">
      <c r="A29" s="52" t="s">
        <v>58</v>
      </c>
      <c r="B29" s="81">
        <v>0.43200000000000005</v>
      </c>
      <c r="C29" s="81">
        <v>0.95</v>
      </c>
      <c r="D29" s="82">
        <v>103.95000619440961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219.28523797132254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219.28523797132254</v>
      </c>
      <c r="E31" s="82" t="s">
        <v>201</v>
      </c>
    </row>
    <row r="32" spans="1:5" ht="15.75" customHeight="1" x14ac:dyDescent="0.25">
      <c r="A32" s="52" t="s">
        <v>28</v>
      </c>
      <c r="B32" s="81">
        <v>0.48049999999999998</v>
      </c>
      <c r="C32" s="81">
        <v>0.95</v>
      </c>
      <c r="D32" s="82">
        <v>1.3299586737612634</v>
      </c>
      <c r="E32" s="82" t="s">
        <v>201</v>
      </c>
    </row>
    <row r="33" spans="1:6" ht="15.75" customHeight="1" x14ac:dyDescent="0.25">
      <c r="A33" s="52" t="s">
        <v>83</v>
      </c>
      <c r="B33" s="81">
        <v>0.89800000000000002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0.60799999999999998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0.94700000000000006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0.99400000000000011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0.99299999999999999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1.7000000000000001E-2</v>
      </c>
      <c r="C38" s="81">
        <v>0.95</v>
      </c>
      <c r="D38" s="82">
        <v>1.9414082592229158</v>
      </c>
      <c r="E38" s="82" t="s">
        <v>201</v>
      </c>
    </row>
    <row r="39" spans="1:6" ht="15.75" customHeight="1" x14ac:dyDescent="0.25">
      <c r="A39" s="52" t="s">
        <v>60</v>
      </c>
      <c r="B39" s="81">
        <v>1.7000000000000001E-2</v>
      </c>
      <c r="C39" s="81">
        <v>0.95</v>
      </c>
      <c r="D39" s="82">
        <v>1.3510811901306936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2020-06-17T04:28:09Z</dcterms:modified>
</cp:coreProperties>
</file>