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91B2AD5-3BF0-48EE-AF74-AB990734FB25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37" i="2"/>
  <c r="I17" i="2"/>
  <c r="I40" i="2"/>
  <c r="I20" i="2"/>
  <c r="I21" i="2"/>
  <c r="I22" i="2"/>
  <c r="I3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3" i="2" l="1"/>
  <c r="A36" i="2"/>
  <c r="A14" i="2"/>
  <c r="A27" i="2"/>
  <c r="A40" i="2"/>
  <c r="A30" i="2"/>
  <c r="A31" i="2"/>
  <c r="A17" i="2"/>
  <c r="A38" i="2"/>
  <c r="I6" i="2"/>
  <c r="C6" i="51"/>
  <c r="A35" i="2"/>
  <c r="A21" i="2"/>
  <c r="A16" i="2"/>
  <c r="C8" i="51"/>
  <c r="A39" i="2"/>
  <c r="A25" i="2"/>
  <c r="A18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<sst xmlns="http://schemas.openxmlformats.org/spreadsheetml/2006/main" count="1097" uniqueCount="272">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</sst>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16.5</v>
      </c>
    </row>
    <row r="38" spans="1:5" ht="15" customHeight="1" x14ac:dyDescent="0.25">
      <c r="B38" s="16" t="s">
        <v>91</v>
      </c>
      <c r="C38" s="71">
        <v>26.7</v>
      </c>
      <c r="D38" s="17"/>
      <c r="E38" s="18"/>
    </row>
    <row r="39" spans="1:5" ht="15" customHeight="1" x14ac:dyDescent="0.25">
      <c r="B39" s="16" t="s">
        <v>90</v>
      </c>
      <c r="C39" s="71">
        <v>32.200000000000003</v>
      </c>
      <c r="D39" s="17"/>
      <c r="E39" s="17"/>
    </row>
    <row r="40" spans="1:5" ht="15" customHeight="1" x14ac:dyDescent="0.25">
      <c r="B40" s="16" t="s">
        <v>171</v>
      </c>
      <c r="C40" s="71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3.2483492789624999</v>
      </c>
      <c r="D51" s="17"/>
    </row>
    <row r="52" spans="1:4" ht="15" customHeight="1" x14ac:dyDescent="0.25">
      <c r="B52" s="16" t="s">
        <v>125</v>
      </c>
      <c r="C52" s="72">
        <v>2.92818174116</v>
      </c>
    </row>
    <row r="53" spans="1:4" ht="15.75" customHeight="1" x14ac:dyDescent="0.25">
      <c r="B53" s="16" t="s">
        <v>126</v>
      </c>
      <c r="C53" s="72">
        <v>2.92818174116</v>
      </c>
    </row>
    <row r="54" spans="1:4" ht="15.75" customHeight="1" x14ac:dyDescent="0.25">
      <c r="B54" s="16" t="s">
        <v>127</v>
      </c>
      <c r="C54" s="72">
        <v>2.5117394004399998</v>
      </c>
    </row>
    <row r="55" spans="1:4" ht="15.75" customHeight="1" x14ac:dyDescent="0.25">
      <c r="B55" s="16" t="s">
        <v>128</v>
      </c>
      <c r="C55" s="72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>
        <f>frac_mam_1month * 2.6</f>
        <v>0.23140000000000002</v>
      </c>
      <c r="C3" s="26">
        <f>frac_mam_1_5months * 2.6</f>
        <v>0.23140000000000002</v>
      </c>
      <c r="D3" s="26">
        <f>frac_mam_6_11months * 2.6</f>
        <v>0.24960000000000002</v>
      </c>
      <c r="E3" s="26">
        <f>frac_mam_12_23months * 2.6</f>
        <v>0.24960000000000002</v>
      </c>
      <c r="F3" s="26">
        <f>frac_mam_24_59months * 2.6</f>
        <v>0.17680000000000001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0.154</v>
      </c>
      <c r="E2" s="87">
        <f>food_insecure</f>
        <v>0.154</v>
      </c>
      <c r="F2" s="87">
        <f>food_insecure</f>
        <v>0.154</v>
      </c>
      <c r="G2" s="87">
        <f>food_insecure</f>
        <v>0.154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0.154</v>
      </c>
      <c r="F5" s="87">
        <f>food_insecure</f>
        <v>0.154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0.12493651072932692</v>
      </c>
      <c r="D7" s="87">
        <f>diarrhoea_1_5mo/26</f>
        <v>0.11262237466</v>
      </c>
      <c r="E7" s="87">
        <f>diarrhoea_6_11mo/26</f>
        <v>0.11262237466</v>
      </c>
      <c r="F7" s="87">
        <f>diarrhoea_12_23mo/26</f>
        <v>9.66053615553846E-2</v>
      </c>
      <c r="G7" s="87">
        <f>diarrhoea_24_59mo/26</f>
        <v>9.66053615553846E-2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0.154</v>
      </c>
      <c r="F8" s="87">
        <f>food_insecure</f>
        <v>0.154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0.12493651072932692</v>
      </c>
      <c r="D11" s="87">
        <f>diarrhoea_1_5mo/26</f>
        <v>0.11262237466</v>
      </c>
      <c r="E11" s="87">
        <f>diarrhoea_6_11mo/26</f>
        <v>0.11262237466</v>
      </c>
      <c r="F11" s="87">
        <f>diarrhoea_12_23mo/26</f>
        <v>9.66053615553846E-2</v>
      </c>
      <c r="G11" s="87">
        <f>diarrhoea_24_59mo/26</f>
        <v>9.66053615553846E-2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0.154</v>
      </c>
      <c r="I14" s="87">
        <f>food_insecure</f>
        <v>0.154</v>
      </c>
      <c r="J14" s="87">
        <f>food_insecure</f>
        <v>0.154</v>
      </c>
      <c r="K14" s="87">
        <f>food_insecure</f>
        <v>0.154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0.73</v>
      </c>
      <c r="I17" s="87">
        <f>frac_PW_health_facility</f>
        <v>0.73</v>
      </c>
      <c r="J17" s="87">
        <f>frac_PW_health_facility</f>
        <v>0.73</v>
      </c>
      <c r="K17" s="87">
        <f>frac_PW_health_facility</f>
        <v>0.73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0.10299999999999999</v>
      </c>
      <c r="M23" s="87">
        <f>famplan_unmet_need</f>
        <v>0.10299999999999999</v>
      </c>
      <c r="N23" s="87">
        <f>famplan_unmet_need</f>
        <v>0.10299999999999999</v>
      </c>
      <c r="O23" s="87">
        <f>famplan_unmet_need</f>
        <v>0.10299999999999999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9.7109801434463988E-2</v>
      </c>
      <c r="M24" s="87">
        <f>(1-food_insecure)*(0.49)+food_insecure*(0.7)</f>
        <v>0.52233999999999992</v>
      </c>
      <c r="N24" s="87">
        <f>(1-food_insecure)*(0.49)+food_insecure*(0.7)</f>
        <v>0.52233999999999992</v>
      </c>
      <c r="O24" s="87">
        <f>(1-food_insecure)*(0.49)+food_insecure*(0.7)</f>
        <v>0.52233999999999992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4.1618486329056001E-2</v>
      </c>
      <c r="M25" s="87">
        <f>(1-food_insecure)*(0.21)+food_insecure*(0.3)</f>
        <v>0.22385999999999998</v>
      </c>
      <c r="N25" s="87">
        <f>(1-food_insecure)*(0.21)+food_insecure*(0.3)</f>
        <v>0.22385999999999998</v>
      </c>
      <c r="O25" s="87">
        <f>(1-food_insecure)*(0.21)+food_insecure*(0.3)</f>
        <v>0.22385999999999998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4.7184721836479995E-2</v>
      </c>
      <c r="M26" s="87">
        <f>(1-food_insecure)*(0.3)</f>
        <v>0.25379999999999997</v>
      </c>
      <c r="N26" s="87">
        <f>(1-food_insecure)*(0.3)</f>
        <v>0.25379999999999997</v>
      </c>
      <c r="O26" s="87">
        <f>(1-food_insecure)*(0.3)</f>
        <v>0.25379999999999997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0.81408699039999988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2574.6120000000001</v>
      </c>
      <c r="C2" s="74">
        <v>5800</v>
      </c>
      <c r="D2" s="74">
        <v>10900</v>
      </c>
      <c r="E2" s="74">
        <v>7200</v>
      </c>
      <c r="F2" s="74">
        <v>3300</v>
      </c>
      <c r="G2" s="22">
        <f t="shared" ref="G2:G40" si="0">C2+D2+E2+F2</f>
        <v>27200</v>
      </c>
      <c r="H2" s="22">
        <f t="shared" ref="H2:H40" si="1">(B2 + stillbirth*B2/(1000-stillbirth))/(1-abortion)</f>
        <v>3012.9547321635455</v>
      </c>
      <c r="I2" s="22">
        <f>G2-H2</f>
        <v>24187.045267836453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2584.1284000000001</v>
      </c>
      <c r="C3" s="74">
        <v>5700</v>
      </c>
      <c r="D3" s="74">
        <v>11000</v>
      </c>
      <c r="E3" s="74">
        <v>7400</v>
      </c>
      <c r="F3" s="74">
        <v>3400</v>
      </c>
      <c r="G3" s="22">
        <f t="shared" si="0"/>
        <v>27500</v>
      </c>
      <c r="H3" s="22">
        <f t="shared" si="1"/>
        <v>3024.0913548519979</v>
      </c>
      <c r="I3" s="22">
        <f t="shared" ref="I3:I15" si="3">G3-H3</f>
        <v>24475.908645148003</v>
      </c>
    </row>
    <row r="4" spans="1:9" ht="15.75" customHeight="1" x14ac:dyDescent="0.25">
      <c r="A4" s="7">
        <f t="shared" si="2"/>
        <v>2022</v>
      </c>
      <c r="B4" s="73">
        <v>2569.8057999999996</v>
      </c>
      <c r="C4" s="74">
        <v>5500</v>
      </c>
      <c r="D4" s="74">
        <v>11000</v>
      </c>
      <c r="E4" s="74">
        <v>7700</v>
      </c>
      <c r="F4" s="74">
        <v>3700</v>
      </c>
      <c r="G4" s="22">
        <f t="shared" si="0"/>
        <v>27900</v>
      </c>
      <c r="H4" s="22">
        <f t="shared" si="1"/>
        <v>3007.3302485389349</v>
      </c>
      <c r="I4" s="22">
        <f t="shared" si="3"/>
        <v>24892.669751461064</v>
      </c>
    </row>
    <row r="5" spans="1:9" ht="15.75" customHeight="1" x14ac:dyDescent="0.25">
      <c r="A5" s="7">
        <f t="shared" si="2"/>
        <v>2023</v>
      </c>
      <c r="B5" s="73">
        <v>2578.9279999999999</v>
      </c>
      <c r="C5" s="74">
        <v>5400</v>
      </c>
      <c r="D5" s="74">
        <v>10900</v>
      </c>
      <c r="E5" s="74">
        <v>7900</v>
      </c>
      <c r="F5" s="74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7">
        <f t="shared" si="2"/>
        <v>2024</v>
      </c>
      <c r="B6" s="73">
        <v>2587.7874000000002</v>
      </c>
      <c r="C6" s="74">
        <v>5400</v>
      </c>
      <c r="D6" s="74">
        <v>10900</v>
      </c>
      <c r="E6" s="74">
        <v>8100</v>
      </c>
      <c r="F6" s="74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7">
        <f t="shared" si="2"/>
        <v>2025</v>
      </c>
      <c r="B7" s="73">
        <v>2596.384</v>
      </c>
      <c r="C7" s="74">
        <v>5300</v>
      </c>
      <c r="D7" s="74">
        <v>10700</v>
      </c>
      <c r="E7" s="74">
        <v>8300</v>
      </c>
      <c r="F7" s="74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7">
        <f t="shared" si="2"/>
        <v>2026</v>
      </c>
      <c r="B8" s="73">
        <v>2581.2363999999998</v>
      </c>
      <c r="C8" s="74">
        <v>5200</v>
      </c>
      <c r="D8" s="74">
        <v>10600</v>
      </c>
      <c r="E8" s="74">
        <v>8500</v>
      </c>
      <c r="F8" s="74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7">
        <f t="shared" si="2"/>
        <v>2027</v>
      </c>
      <c r="B9" s="73">
        <v>2565.4104000000002</v>
      </c>
      <c r="C9" s="74">
        <v>5200</v>
      </c>
      <c r="D9" s="74">
        <v>10500</v>
      </c>
      <c r="E9" s="74">
        <v>8800</v>
      </c>
      <c r="F9" s="74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7">
        <f t="shared" si="2"/>
        <v>2028</v>
      </c>
      <c r="B10" s="73">
        <v>2548.9060000000004</v>
      </c>
      <c r="C10" s="74">
        <v>5200</v>
      </c>
      <c r="D10" s="74">
        <v>10300</v>
      </c>
      <c r="E10" s="74">
        <v>9100</v>
      </c>
      <c r="F10" s="74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7">
        <f t="shared" si="2"/>
        <v>2029</v>
      </c>
      <c r="B11" s="73">
        <v>2531.7232000000008</v>
      </c>
      <c r="C11" s="74">
        <v>5200</v>
      </c>
      <c r="D11" s="74">
        <v>10200</v>
      </c>
      <c r="E11" s="74">
        <v>9300</v>
      </c>
      <c r="F11" s="74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7">
        <f t="shared" si="2"/>
        <v>2030</v>
      </c>
      <c r="B12" s="73">
        <v>2513.8620000000001</v>
      </c>
      <c r="C12" s="74">
        <v>5200</v>
      </c>
      <c r="D12" s="74">
        <v>10000</v>
      </c>
      <c r="E12" s="74">
        <v>9400</v>
      </c>
      <c r="F12" s="74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7" t="str">
        <f t="shared" si="2"/>
        <v/>
      </c>
      <c r="B13" s="73">
        <v>5900</v>
      </c>
      <c r="C13" s="74">
        <v>10800</v>
      </c>
      <c r="D13" s="74">
        <v>7000</v>
      </c>
      <c r="E13" s="74">
        <v>3300</v>
      </c>
      <c r="F13" s="74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3.04236E-3</v>
      </c>
    </row>
    <row r="4" spans="1:8" ht="15.75" customHeight="1" x14ac:dyDescent="0.25">
      <c r="B4" s="24" t="s">
        <v>7</v>
      </c>
      <c r="C4" s="75">
        <v>7.7570320239712123E-2</v>
      </c>
    </row>
    <row r="5" spans="1:8" ht="15.75" customHeight="1" x14ac:dyDescent="0.25">
      <c r="B5" s="24" t="s">
        <v>8</v>
      </c>
      <c r="C5" s="75">
        <v>7.9601177662594336E-2</v>
      </c>
    </row>
    <row r="6" spans="1:8" ht="15.75" customHeight="1" x14ac:dyDescent="0.25">
      <c r="B6" s="24" t="s">
        <v>10</v>
      </c>
      <c r="C6" s="75">
        <v>0.16844987637324349</v>
      </c>
    </row>
    <row r="7" spans="1:8" ht="15.75" customHeight="1" x14ac:dyDescent="0.25">
      <c r="B7" s="24" t="s">
        <v>13</v>
      </c>
      <c r="C7" s="75">
        <v>0.33213968798482069</v>
      </c>
    </row>
    <row r="8" spans="1:8" ht="15.75" customHeight="1" x14ac:dyDescent="0.25">
      <c r="B8" s="24" t="s">
        <v>14</v>
      </c>
      <c r="C8" s="75">
        <v>1.0978929421134546E-4</v>
      </c>
    </row>
    <row r="9" spans="1:8" ht="15.75" customHeight="1" x14ac:dyDescent="0.25">
      <c r="B9" s="24" t="s">
        <v>27</v>
      </c>
      <c r="C9" s="75">
        <v>0.14810943432954576</v>
      </c>
    </row>
    <row r="10" spans="1:8" ht="15.75" customHeight="1" x14ac:dyDescent="0.25">
      <c r="B10" s="24" t="s">
        <v>15</v>
      </c>
      <c r="C10" s="75">
        <v>0.19097735411587213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1.5901147222224899E-2</v>
      </c>
      <c r="D14" s="75">
        <v>1.5901147222224899E-2</v>
      </c>
      <c r="E14" s="75">
        <v>2.2417167166012598E-2</v>
      </c>
      <c r="F14" s="75">
        <v>2.2417167166012598E-2</v>
      </c>
    </row>
    <row r="15" spans="1:8" ht="15.75" customHeight="1" x14ac:dyDescent="0.25">
      <c r="B15" s="24" t="s">
        <v>16</v>
      </c>
      <c r="C15" s="75">
        <v>0.21863712288828499</v>
      </c>
      <c r="D15" s="75">
        <v>0.21863712288828499</v>
      </c>
      <c r="E15" s="75">
        <v>0.139040899444906</v>
      </c>
      <c r="F15" s="75">
        <v>0.139040899444906</v>
      </c>
    </row>
    <row r="16" spans="1:8" ht="15.75" customHeight="1" x14ac:dyDescent="0.25">
      <c r="B16" s="24" t="s">
        <v>17</v>
      </c>
      <c r="C16" s="75">
        <v>2.95422648044769E-2</v>
      </c>
      <c r="D16" s="75">
        <v>2.95422648044769E-2</v>
      </c>
      <c r="E16" s="75">
        <v>2.3847809856518101E-2</v>
      </c>
      <c r="F16" s="75">
        <v>2.3847809856518101E-2</v>
      </c>
    </row>
    <row r="17" spans="1:8" ht="15.75" customHeight="1" x14ac:dyDescent="0.25">
      <c r="B17" s="24" t="s">
        <v>18</v>
      </c>
      <c r="C17" s="75">
        <v>9.7386615305400414E-4</v>
      </c>
      <c r="D17" s="75">
        <v>9.7386615305400414E-4</v>
      </c>
      <c r="E17" s="75">
        <v>3.7290260331878499E-3</v>
      </c>
      <c r="F17" s="75">
        <v>3.7290260331878499E-3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8.531633932297672E-2</v>
      </c>
      <c r="D19" s="75">
        <v>8.531633932297672E-2</v>
      </c>
      <c r="E19" s="75">
        <v>0.133132233409367</v>
      </c>
      <c r="F19" s="75">
        <v>0.133132233409367</v>
      </c>
    </row>
    <row r="20" spans="1:8" ht="15.75" customHeight="1" x14ac:dyDescent="0.25">
      <c r="B20" s="24" t="s">
        <v>21</v>
      </c>
      <c r="C20" s="75">
        <v>1.84477955720623E-2</v>
      </c>
      <c r="D20" s="75">
        <v>1.84477955720623E-2</v>
      </c>
      <c r="E20" s="75">
        <v>9.673005048767172E-2</v>
      </c>
      <c r="F20" s="75">
        <v>9.673005048767172E-2</v>
      </c>
    </row>
    <row r="21" spans="1:8" ht="15.75" customHeight="1" x14ac:dyDescent="0.25">
      <c r="B21" s="24" t="s">
        <v>22</v>
      </c>
      <c r="C21" s="75">
        <v>6.5728870931024003E-2</v>
      </c>
      <c r="D21" s="75">
        <v>6.5728870931024003E-2</v>
      </c>
      <c r="E21" s="75">
        <v>0.18434371105371303</v>
      </c>
      <c r="F21" s="75">
        <v>0.18434371105371303</v>
      </c>
    </row>
    <row r="22" spans="1:8" ht="15.75" customHeight="1" x14ac:dyDescent="0.25">
      <c r="B22" s="24" t="s">
        <v>23</v>
      </c>
      <c r="C22" s="75">
        <v>0.56545259310589624</v>
      </c>
      <c r="D22" s="75">
        <v>0.56545259310589624</v>
      </c>
      <c r="E22" s="75">
        <v>0.39675910254862368</v>
      </c>
      <c r="F22" s="75">
        <v>0.39675910254862368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4.7800000000000002E-2</v>
      </c>
    </row>
    <row r="27" spans="1:8" ht="15.75" customHeight="1" x14ac:dyDescent="0.25">
      <c r="B27" s="24" t="s">
        <v>39</v>
      </c>
      <c r="C27" s="75">
        <v>1.9299999999999998E-2</v>
      </c>
    </row>
    <row r="28" spans="1:8" ht="15.75" customHeight="1" x14ac:dyDescent="0.25">
      <c r="B28" s="24" t="s">
        <v>40</v>
      </c>
      <c r="C28" s="75">
        <v>0.22640000000000002</v>
      </c>
    </row>
    <row r="29" spans="1:8" ht="15.75" customHeight="1" x14ac:dyDescent="0.25">
      <c r="B29" s="24" t="s">
        <v>41</v>
      </c>
      <c r="C29" s="75">
        <v>0.13780000000000001</v>
      </c>
    </row>
    <row r="30" spans="1:8" ht="15.75" customHeight="1" x14ac:dyDescent="0.25">
      <c r="B30" s="24" t="s">
        <v>42</v>
      </c>
      <c r="C30" s="75">
        <v>0.05</v>
      </c>
    </row>
    <row r="31" spans="1:8" ht="15.75" customHeight="1" x14ac:dyDescent="0.25">
      <c r="B31" s="24" t="s">
        <v>43</v>
      </c>
      <c r="C31" s="75">
        <v>7.0099999999999996E-2</v>
      </c>
    </row>
    <row r="32" spans="1:8" ht="15.75" customHeight="1" x14ac:dyDescent="0.25">
      <c r="B32" s="24" t="s">
        <v>44</v>
      </c>
      <c r="C32" s="75">
        <v>0.15049999999999999</v>
      </c>
    </row>
    <row r="33" spans="2:3" ht="15.75" customHeight="1" x14ac:dyDescent="0.25">
      <c r="B33" s="24" t="s">
        <v>45</v>
      </c>
      <c r="C33" s="75">
        <v>0.12560000000000002</v>
      </c>
    </row>
    <row r="34" spans="2:3" ht="15.75" customHeight="1" x14ac:dyDescent="0.25">
      <c r="B34" s="24" t="s">
        <v>46</v>
      </c>
      <c r="C34" s="75">
        <v>0.17249999999999999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0.60099999999999998</v>
      </c>
      <c r="D2" s="76">
        <v>0.60099999999999998</v>
      </c>
      <c r="E2" s="76">
        <v>0.53799999999999992</v>
      </c>
      <c r="F2" s="76">
        <v>0.32200000000000001</v>
      </c>
      <c r="G2" s="76">
        <v>0.27</v>
      </c>
    </row>
    <row r="3" spans="1:15" ht="15.75" customHeight="1" x14ac:dyDescent="0.25">
      <c r="A3" s="5"/>
      <c r="B3" s="11" t="s">
        <v>118</v>
      </c>
      <c r="C3" s="76">
        <v>0.218</v>
      </c>
      <c r="D3" s="76">
        <v>0.218</v>
      </c>
      <c r="E3" s="76">
        <v>0.245</v>
      </c>
      <c r="F3" s="76">
        <v>0.27699999999999997</v>
      </c>
      <c r="G3" s="76">
        <v>0.28000000000000003</v>
      </c>
    </row>
    <row r="4" spans="1:15" ht="15.75" customHeight="1" x14ac:dyDescent="0.25">
      <c r="A4" s="5"/>
      <c r="B4" s="11" t="s">
        <v>116</v>
      </c>
      <c r="C4" s="77">
        <v>0.10800000000000001</v>
      </c>
      <c r="D4" s="77">
        <v>0.10800000000000001</v>
      </c>
      <c r="E4" s="77">
        <v>0.13600000000000001</v>
      </c>
      <c r="F4" s="77">
        <v>0.23100000000000001</v>
      </c>
      <c r="G4" s="77">
        <v>0.25800000000000001</v>
      </c>
    </row>
    <row r="5" spans="1:15" ht="15.75" customHeight="1" x14ac:dyDescent="0.25">
      <c r="A5" s="5"/>
      <c r="B5" s="11" t="s">
        <v>119</v>
      </c>
      <c r="C5" s="77">
        <v>7.2999999999999995E-2</v>
      </c>
      <c r="D5" s="77">
        <v>7.2999999999999995E-2</v>
      </c>
      <c r="E5" s="77">
        <v>8.1000000000000003E-2</v>
      </c>
      <c r="F5" s="77">
        <v>0.17</v>
      </c>
      <c r="G5" s="77">
        <v>0.193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0.66099999999999992</v>
      </c>
      <c r="D8" s="76">
        <v>0.66099999999999992</v>
      </c>
      <c r="E8" s="76">
        <v>0.65024390243902441</v>
      </c>
      <c r="F8" s="76">
        <v>0.63227073732718897</v>
      </c>
      <c r="G8" s="76">
        <v>0.67425905598243685</v>
      </c>
    </row>
    <row r="9" spans="1:15" ht="15.75" customHeight="1" x14ac:dyDescent="0.25">
      <c r="B9" s="7" t="s">
        <v>121</v>
      </c>
      <c r="C9" s="76">
        <v>0.192</v>
      </c>
      <c r="D9" s="76">
        <v>0.192</v>
      </c>
      <c r="E9" s="76">
        <v>0.20975609756097563</v>
      </c>
      <c r="F9" s="76">
        <v>0.23472926267281105</v>
      </c>
      <c r="G9" s="76">
        <v>0.23574094401756313</v>
      </c>
    </row>
    <row r="10" spans="1:15" ht="15.75" customHeight="1" x14ac:dyDescent="0.25">
      <c r="B10" s="7" t="s">
        <v>122</v>
      </c>
      <c r="C10" s="77">
        <v>8.900000000000001E-2</v>
      </c>
      <c r="D10" s="77">
        <v>8.900000000000001E-2</v>
      </c>
      <c r="E10" s="77">
        <v>9.6000000000000002E-2</v>
      </c>
      <c r="F10" s="77">
        <v>9.6000000000000002E-2</v>
      </c>
      <c r="G10" s="77">
        <v>6.8000000000000005E-2</v>
      </c>
    </row>
    <row r="11" spans="1:15" ht="15.75" customHeight="1" x14ac:dyDescent="0.25">
      <c r="B11" s="7" t="s">
        <v>123</v>
      </c>
      <c r="C11" s="77">
        <v>5.7999999999999996E-2</v>
      </c>
      <c r="D11" s="77">
        <v>5.7999999999999996E-2</v>
      </c>
      <c r="E11" s="77">
        <v>4.4000000000000004E-2</v>
      </c>
      <c r="F11" s="77">
        <v>3.7000000000000005E-2</v>
      </c>
      <c r="G11" s="77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0.411891336</v>
      </c>
      <c r="D14" s="78">
        <v>0.43827971236899999</v>
      </c>
      <c r="E14" s="78">
        <v>0.43827971236899999</v>
      </c>
      <c r="F14" s="78">
        <v>0.28490576191099998</v>
      </c>
      <c r="G14" s="78">
        <v>0.28490576191099998</v>
      </c>
      <c r="H14" s="79">
        <v>0.33399999999999996</v>
      </c>
      <c r="I14" s="79">
        <v>0.33399999999999996</v>
      </c>
      <c r="J14" s="79">
        <v>0.33399999999999996</v>
      </c>
      <c r="K14" s="79">
        <v>0.33399999999999996</v>
      </c>
      <c r="L14" s="79">
        <v>0.29759282431200001</v>
      </c>
      <c r="M14" s="79">
        <v>0.22933144117699999</v>
      </c>
      <c r="N14" s="79">
        <v>0.29830204962450002</v>
      </c>
      <c r="O14" s="79">
        <v>0.26063543865899996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0.24303849178302314</v>
      </c>
      <c r="D15" s="76">
        <f t="shared" si="0"/>
        <v>0.25860908196733462</v>
      </c>
      <c r="E15" s="76">
        <f t="shared" si="0"/>
        <v>0.25860908196733462</v>
      </c>
      <c r="F15" s="76">
        <f t="shared" si="0"/>
        <v>0.16811003442699876</v>
      </c>
      <c r="G15" s="76">
        <f t="shared" si="0"/>
        <v>0.16811003442699876</v>
      </c>
      <c r="H15" s="76">
        <f t="shared" si="0"/>
        <v>0.1970783290657265</v>
      </c>
      <c r="I15" s="76">
        <f t="shared" si="0"/>
        <v>0.1970783290657265</v>
      </c>
      <c r="J15" s="76">
        <f t="shared" si="0"/>
        <v>0.1970783290657265</v>
      </c>
      <c r="K15" s="76">
        <f t="shared" si="0"/>
        <v>0.1970783290657265</v>
      </c>
      <c r="L15" s="76">
        <f t="shared" si="0"/>
        <v>0.1755960974771236</v>
      </c>
      <c r="M15" s="76">
        <f t="shared" si="0"/>
        <v>0.13531813541735963</v>
      </c>
      <c r="N15" s="76">
        <f t="shared" si="0"/>
        <v>0.17601457933196976</v>
      </c>
      <c r="O15" s="76">
        <f t="shared" si="0"/>
        <v>0.15378921181505503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0.61899999999999999</v>
      </c>
      <c r="D2" s="77">
        <v>0.42299999999999999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0.18899999999999997</v>
      </c>
      <c r="D4" s="77">
        <v>0.33600000000000002</v>
      </c>
      <c r="E4" s="77">
        <v>0.8909999999999999</v>
      </c>
      <c r="F4" s="77">
        <v>0.71700000000000008</v>
      </c>
      <c r="G4" s="77">
        <v>0</v>
      </c>
    </row>
    <row r="5" spans="1:7" x14ac:dyDescent="0.25">
      <c r="B5" s="43" t="s">
        <v>169</v>
      </c>
      <c r="C5" s="76">
        <f>1-SUM(C2:C4)</f>
        <v>3.3000000000000029E-2</v>
      </c>
      <c r="D5" s="76">
        <f t="shared" ref="D5:G5" si="0">1-SUM(D2:D4)</f>
        <v>5.0999999999999934E-2</v>
      </c>
      <c r="E5" s="76">
        <f t="shared" si="0"/>
        <v>0.1090000000000001</v>
      </c>
      <c r="F5" s="76">
        <f t="shared" si="0"/>
        <v>0.28299999999999992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0.15010999999999999</v>
      </c>
      <c r="D2" s="28">
        <v>0.14909</v>
      </c>
      <c r="E2" s="28">
        <v>0.14798</v>
      </c>
      <c r="F2" s="28">
        <v>0.1469</v>
      </c>
      <c r="G2" s="28">
        <v>0.14587</v>
      </c>
      <c r="H2" s="28">
        <v>0.14487</v>
      </c>
      <c r="I2" s="28">
        <v>0.1439</v>
      </c>
      <c r="J2" s="28">
        <v>0.14297000000000001</v>
      </c>
      <c r="K2" s="28">
        <v>0.14207</v>
      </c>
      <c r="L2" s="28">
        <v>0.14121</v>
      </c>
      <c r="M2" s="28">
        <v>0.14038999999999999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5.2060000000000002E-2</v>
      </c>
      <c r="D4" s="28">
        <v>5.1639999999999998E-2</v>
      </c>
      <c r="E4" s="28">
        <v>5.1330000000000001E-2</v>
      </c>
      <c r="F4" s="28">
        <v>5.1040000000000002E-2</v>
      </c>
      <c r="G4" s="28">
        <v>5.0750000000000003E-2</v>
      </c>
      <c r="H4" s="28">
        <v>5.0479999999999997E-2</v>
      </c>
      <c r="I4" s="28">
        <v>5.0229999999999997E-2</v>
      </c>
      <c r="J4" s="28">
        <v>4.999E-2</v>
      </c>
      <c r="K4" s="28">
        <v>4.9759999999999999E-2</v>
      </c>
      <c r="L4" s="28">
        <v>4.9540000000000001E-2</v>
      </c>
      <c r="M4" s="28">
        <v>4.9340000000000002E-2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0.18595033409866074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0.1970783290657265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0.15797713580084177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0.77500000000000002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15.901</v>
      </c>
      <c r="D13" s="28">
        <v>15.467000000000001</v>
      </c>
      <c r="E13" s="28">
        <v>15.069000000000001</v>
      </c>
      <c r="F13" s="28">
        <v>14.691000000000001</v>
      </c>
      <c r="G13" s="28">
        <v>14.347</v>
      </c>
      <c r="H13" s="28">
        <v>14.013999999999999</v>
      </c>
      <c r="I13" s="28">
        <v>13.71</v>
      </c>
      <c r="J13" s="28">
        <v>13.426</v>
      </c>
      <c r="K13" s="28">
        <v>13.11</v>
      </c>
      <c r="L13" s="28">
        <v>12.843</v>
      </c>
      <c r="M13" s="28">
        <v>12.603999999999999</v>
      </c>
    </row>
    <row r="14" spans="1:13" x14ac:dyDescent="0.25">
      <c r="B14" s="16" t="s">
        <v>170</v>
      </c>
      <c r="C14" s="28">
        <f>maternal_mortality</f>
        <v>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51.649200023798471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39.737125372069535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314.37491066068219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2.0109515487164078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1.3365910865514319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1.3365910865514319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1.3365910865514319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1.3365910865514319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12.86942481586545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12.86942481586545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0.57619061576079733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7.2775744227562367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19.847496939662769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22.133668666158016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4.1901160197696434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18.21712104199856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18.429054756160905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4.8977852904799244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6.3410617189081098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0.78784609073545453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99.086155818641913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343.60513382106797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343.60513382106797</v>
      </c>
      <c r="E31" s="82" t="s">
        <v>201</v>
      </c>
    </row>
    <row r="32" spans="1:5" ht="15.75" customHeight="1" x14ac:dyDescent="0.25">
      <c r="A32" s="52" t="s">
        <v>28</v>
      </c>
      <c r="B32" s="81">
        <v>0.68</v>
      </c>
      <c r="C32" s="81">
        <v>0.95</v>
      </c>
      <c r="D32" s="82">
        <v>1.2223685282535248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0.57100000000000006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0.37200000000000005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1.9116097339662264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1.2436090355873879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2020-06-17T04:28:16Z</dcterms:modified>
</cp:coreProperties>
</file>