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E069CA5-D2E8-424B-9778-5CE0B197C5B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G39" i="2"/>
  <c r="H39" i="2"/>
  <c r="I39" i="2" s="1"/>
  <c r="G40" i="2"/>
  <c r="H40" i="2"/>
  <c r="I24" i="2"/>
  <c r="I37" i="2"/>
  <c r="I17" i="2"/>
  <c r="I40" i="2"/>
  <c r="I20" i="2"/>
  <c r="I29" i="2"/>
  <c r="I21" i="2"/>
  <c r="I38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<sst xmlns="http://schemas.openxmlformats.org/spreadsheetml/2006/main" count="1097" uniqueCount="272">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</sst>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24.1</v>
      </c>
    </row>
    <row r="38" spans="1:5" ht="15" customHeight="1" x14ac:dyDescent="0.25">
      <c r="B38" s="16" t="s">
        <v>91</v>
      </c>
      <c r="C38" s="71">
        <v>56.4</v>
      </c>
      <c r="D38" s="17"/>
      <c r="E38" s="18"/>
    </row>
    <row r="39" spans="1:5" ht="15" customHeight="1" x14ac:dyDescent="0.25">
      <c r="B39" s="16" t="s">
        <v>90</v>
      </c>
      <c r="C39" s="71">
        <v>85.7</v>
      </c>
      <c r="D39" s="17"/>
      <c r="E39" s="17"/>
    </row>
    <row r="40" spans="1:5" ht="15" customHeight="1" x14ac:dyDescent="0.25">
      <c r="B40" s="16" t="s">
        <v>171</v>
      </c>
      <c r="C40" s="71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2.6000651386374996</v>
      </c>
      <c r="D51" s="17"/>
    </row>
    <row r="52" spans="1:4" ht="15" customHeight="1" x14ac:dyDescent="0.25">
      <c r="B52" s="16" t="s">
        <v>125</v>
      </c>
      <c r="C52" s="72">
        <v>2.6678654510499897</v>
      </c>
    </row>
    <row r="53" spans="1:4" ht="15.75" customHeight="1" x14ac:dyDescent="0.25">
      <c r="B53" s="16" t="s">
        <v>126</v>
      </c>
      <c r="C53" s="72">
        <v>2.6678654510499897</v>
      </c>
    </row>
    <row r="54" spans="1:4" ht="15.75" customHeight="1" x14ac:dyDescent="0.25">
      <c r="B54" s="16" t="s">
        <v>127</v>
      </c>
      <c r="C54" s="72">
        <v>2.5054337472200001</v>
      </c>
    </row>
    <row r="55" spans="1:4" ht="15.75" customHeight="1" x14ac:dyDescent="0.25">
      <c r="B55" s="16" t="s">
        <v>128</v>
      </c>
      <c r="C55" s="72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0.35299999999999998</v>
      </c>
      <c r="E2" s="87">
        <f>food_insecure</f>
        <v>0.35299999999999998</v>
      </c>
      <c r="F2" s="87">
        <f>food_insecure</f>
        <v>0.35299999999999998</v>
      </c>
      <c r="G2" s="87">
        <f>food_insecure</f>
        <v>0.35299999999999998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0.35299999999999998</v>
      </c>
      <c r="F5" s="87">
        <f>food_insecure</f>
        <v>0.35299999999999998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0.10000250533221153</v>
      </c>
      <c r="D7" s="87">
        <f>diarrhoea_1_5mo/26</f>
        <v>0.10261020965576884</v>
      </c>
      <c r="E7" s="87">
        <f>diarrhoea_6_11mo/26</f>
        <v>0.10261020965576884</v>
      </c>
      <c r="F7" s="87">
        <f>diarrhoea_12_23mo/26</f>
        <v>9.6362836431538465E-2</v>
      </c>
      <c r="G7" s="87">
        <f>diarrhoea_24_59mo/26</f>
        <v>9.6362836431538465E-2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0.35299999999999998</v>
      </c>
      <c r="F8" s="87">
        <f>food_insecure</f>
        <v>0.35299999999999998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0.29600000000000004</v>
      </c>
      <c r="E9" s="87">
        <f>IF(ISBLANK(comm_deliv), frac_children_health_facility,1)</f>
        <v>0.29600000000000004</v>
      </c>
      <c r="F9" s="87">
        <f>IF(ISBLANK(comm_deliv), frac_children_health_facility,1)</f>
        <v>0.29600000000000004</v>
      </c>
      <c r="G9" s="87">
        <f>IF(ISBLANK(comm_deliv), frac_children_health_facility,1)</f>
        <v>0.29600000000000004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0.10000250533221153</v>
      </c>
      <c r="D11" s="87">
        <f>diarrhoea_1_5mo/26</f>
        <v>0.10261020965576884</v>
      </c>
      <c r="E11" s="87">
        <f>diarrhoea_6_11mo/26</f>
        <v>0.10261020965576884</v>
      </c>
      <c r="F11" s="87">
        <f>diarrhoea_12_23mo/26</f>
        <v>9.6362836431538465E-2</v>
      </c>
      <c r="G11" s="87">
        <f>diarrhoea_24_59mo/26</f>
        <v>9.6362836431538465E-2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0.35299999999999998</v>
      </c>
      <c r="I14" s="87">
        <f>food_insecure</f>
        <v>0.35299999999999998</v>
      </c>
      <c r="J14" s="87">
        <f>food_insecure</f>
        <v>0.35299999999999998</v>
      </c>
      <c r="K14" s="87">
        <f>food_insecure</f>
        <v>0.35299999999999998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0.56600000000000006</v>
      </c>
      <c r="I17" s="87">
        <f>frac_PW_health_facility</f>
        <v>0.56600000000000006</v>
      </c>
      <c r="J17" s="87">
        <f>frac_PW_health_facility</f>
        <v>0.56600000000000006</v>
      </c>
      <c r="K17" s="87">
        <f>frac_PW_health_facility</f>
        <v>0.56600000000000006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0.99</v>
      </c>
      <c r="I18" s="87">
        <f>frac_malaria_risk</f>
        <v>0.99</v>
      </c>
      <c r="J18" s="87">
        <f>frac_malaria_risk</f>
        <v>0.99</v>
      </c>
      <c r="K18" s="87">
        <f>frac_malaria_risk</f>
        <v>0.99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0.78500000000000003</v>
      </c>
      <c r="M23" s="87">
        <f>famplan_unmet_need</f>
        <v>0.78500000000000003</v>
      </c>
      <c r="N23" s="87">
        <f>famplan_unmet_need</f>
        <v>0.78500000000000003</v>
      </c>
      <c r="O23" s="87">
        <f>famplan_unmet_need</f>
        <v>0.78500000000000003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0.41610533435020436</v>
      </c>
      <c r="M24" s="87">
        <f>(1-food_insecure)*(0.49)+food_insecure*(0.7)</f>
        <v>0.56412999999999991</v>
      </c>
      <c r="N24" s="87">
        <f>(1-food_insecure)*(0.49)+food_insecure*(0.7)</f>
        <v>0.56412999999999991</v>
      </c>
      <c r="O24" s="87">
        <f>(1-food_insecure)*(0.49)+food_insecure*(0.7)</f>
        <v>0.56412999999999991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0.17833085757865902</v>
      </c>
      <c r="M25" s="87">
        <f>(1-food_insecure)*(0.21)+food_insecure*(0.3)</f>
        <v>0.24176999999999998</v>
      </c>
      <c r="N25" s="87">
        <f>(1-food_insecure)*(0.21)+food_insecure*(0.3)</f>
        <v>0.24176999999999998</v>
      </c>
      <c r="O25" s="87">
        <f>(1-food_insecure)*(0.21)+food_insecure*(0.3)</f>
        <v>0.24176999999999998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0.14316920815658565</v>
      </c>
      <c r="M26" s="87">
        <f>(1-food_insecure)*(0.3)</f>
        <v>0.19409999999999999</v>
      </c>
      <c r="N26" s="87">
        <f>(1-food_insecure)*(0.3)</f>
        <v>0.19409999999999999</v>
      </c>
      <c r="O26" s="87">
        <f>(1-food_insecure)*(0.3)</f>
        <v>0.19409999999999999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0.262394599914551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0.99</v>
      </c>
      <c r="D33" s="87">
        <f t="shared" si="3"/>
        <v>0.99</v>
      </c>
      <c r="E33" s="87">
        <f t="shared" si="3"/>
        <v>0.99</v>
      </c>
      <c r="F33" s="87">
        <f t="shared" si="3"/>
        <v>0.99</v>
      </c>
      <c r="G33" s="87">
        <f t="shared" si="3"/>
        <v>0.99</v>
      </c>
      <c r="H33" s="87">
        <f t="shared" si="3"/>
        <v>0.99</v>
      </c>
      <c r="I33" s="87">
        <f t="shared" si="3"/>
        <v>0.99</v>
      </c>
      <c r="J33" s="87">
        <f t="shared" si="3"/>
        <v>0.99</v>
      </c>
      <c r="K33" s="87">
        <f t="shared" si="3"/>
        <v>0.99</v>
      </c>
      <c r="L33" s="87">
        <f t="shared" si="3"/>
        <v>0.99</v>
      </c>
      <c r="M33" s="87">
        <f t="shared" si="3"/>
        <v>0.99</v>
      </c>
      <c r="N33" s="87">
        <f t="shared" si="3"/>
        <v>0.99</v>
      </c>
      <c r="O33" s="87">
        <f t="shared" si="3"/>
        <v>0.99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469816.66599999997</v>
      </c>
      <c r="C2" s="74">
        <v>730000</v>
      </c>
      <c r="D2" s="74">
        <v>1160000</v>
      </c>
      <c r="E2" s="74">
        <v>819000</v>
      </c>
      <c r="F2" s="74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476201.21199999994</v>
      </c>
      <c r="C3" s="74">
        <v>749000</v>
      </c>
      <c r="D3" s="74">
        <v>1193000</v>
      </c>
      <c r="E3" s="74">
        <v>847000</v>
      </c>
      <c r="F3" s="74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7">
        <f t="shared" si="2"/>
        <v>2022</v>
      </c>
      <c r="B4" s="73">
        <v>482486.48999999987</v>
      </c>
      <c r="C4" s="74">
        <v>769000</v>
      </c>
      <c r="D4" s="74">
        <v>1227000</v>
      </c>
      <c r="E4" s="74">
        <v>874000</v>
      </c>
      <c r="F4" s="74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7">
        <f t="shared" si="2"/>
        <v>2023</v>
      </c>
      <c r="B5" s="73">
        <v>488697.91319999989</v>
      </c>
      <c r="C5" s="74">
        <v>789000</v>
      </c>
      <c r="D5" s="74">
        <v>1263000</v>
      </c>
      <c r="E5" s="74">
        <v>904000</v>
      </c>
      <c r="F5" s="74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7">
        <f t="shared" si="2"/>
        <v>2024</v>
      </c>
      <c r="B6" s="73">
        <v>494826.72879999981</v>
      </c>
      <c r="C6" s="74">
        <v>810000</v>
      </c>
      <c r="D6" s="74">
        <v>1298000</v>
      </c>
      <c r="E6" s="74">
        <v>933000</v>
      </c>
      <c r="F6" s="74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7">
        <f t="shared" si="2"/>
        <v>2025</v>
      </c>
      <c r="B7" s="73">
        <v>500864.18400000001</v>
      </c>
      <c r="C7" s="74">
        <v>829000</v>
      </c>
      <c r="D7" s="74">
        <v>1336000</v>
      </c>
      <c r="E7" s="74">
        <v>963000</v>
      </c>
      <c r="F7" s="74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7">
        <f t="shared" si="2"/>
        <v>2026</v>
      </c>
      <c r="B8" s="73">
        <v>507080.33839999995</v>
      </c>
      <c r="C8" s="74">
        <v>848000</v>
      </c>
      <c r="D8" s="74">
        <v>1374000</v>
      </c>
      <c r="E8" s="74">
        <v>994000</v>
      </c>
      <c r="F8" s="74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7">
        <f t="shared" si="2"/>
        <v>2027</v>
      </c>
      <c r="B9" s="73">
        <v>513172.6544</v>
      </c>
      <c r="C9" s="74">
        <v>867000</v>
      </c>
      <c r="D9" s="74">
        <v>1412000</v>
      </c>
      <c r="E9" s="74">
        <v>1025000</v>
      </c>
      <c r="F9" s="74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7">
        <f t="shared" si="2"/>
        <v>2028</v>
      </c>
      <c r="B10" s="73">
        <v>519133.97879999992</v>
      </c>
      <c r="C10" s="74">
        <v>886000</v>
      </c>
      <c r="D10" s="74">
        <v>1451000</v>
      </c>
      <c r="E10" s="74">
        <v>1056000</v>
      </c>
      <c r="F10" s="74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7">
        <f t="shared" si="2"/>
        <v>2029</v>
      </c>
      <c r="B11" s="73">
        <v>524957.15839999996</v>
      </c>
      <c r="C11" s="74">
        <v>905000</v>
      </c>
      <c r="D11" s="74">
        <v>1492000</v>
      </c>
      <c r="E11" s="74">
        <v>1089000</v>
      </c>
      <c r="F11" s="74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7">
        <f t="shared" si="2"/>
        <v>2030</v>
      </c>
      <c r="B12" s="73">
        <v>530604.94499999995</v>
      </c>
      <c r="C12" s="74">
        <v>924000</v>
      </c>
      <c r="D12" s="74">
        <v>1532000</v>
      </c>
      <c r="E12" s="74">
        <v>1123000</v>
      </c>
      <c r="F12" s="74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7" t="str">
        <f t="shared" si="2"/>
        <v/>
      </c>
      <c r="B13" s="73">
        <v>710000</v>
      </c>
      <c r="C13" s="74">
        <v>1127000</v>
      </c>
      <c r="D13" s="74">
        <v>793000</v>
      </c>
      <c r="E13" s="74">
        <v>531000</v>
      </c>
      <c r="F13" s="74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4.0274077749999998E-2</v>
      </c>
    </row>
    <row r="4" spans="1:8" ht="15.75" customHeight="1" x14ac:dyDescent="0.25">
      <c r="B4" s="24" t="s">
        <v>7</v>
      </c>
      <c r="C4" s="75">
        <v>0.17181630044989987</v>
      </c>
    </row>
    <row r="5" spans="1:8" ht="15.75" customHeight="1" x14ac:dyDescent="0.25">
      <c r="B5" s="24" t="s">
        <v>8</v>
      </c>
      <c r="C5" s="75">
        <v>0.14816712596581061</v>
      </c>
    </row>
    <row r="6" spans="1:8" ht="15.75" customHeight="1" x14ac:dyDescent="0.25">
      <c r="B6" s="24" t="s">
        <v>10</v>
      </c>
      <c r="C6" s="75">
        <v>0.15592663017563144</v>
      </c>
    </row>
    <row r="7" spans="1:8" ht="15.75" customHeight="1" x14ac:dyDescent="0.25">
      <c r="B7" s="24" t="s">
        <v>13</v>
      </c>
      <c r="C7" s="75">
        <v>0.15740416632468701</v>
      </c>
    </row>
    <row r="8" spans="1:8" ht="15.75" customHeight="1" x14ac:dyDescent="0.25">
      <c r="B8" s="24" t="s">
        <v>14</v>
      </c>
      <c r="C8" s="75">
        <v>1.7738313238858022E-2</v>
      </c>
    </row>
    <row r="9" spans="1:8" ht="15.75" customHeight="1" x14ac:dyDescent="0.25">
      <c r="B9" s="24" t="s">
        <v>27</v>
      </c>
      <c r="C9" s="75">
        <v>7.8795408125588662E-2</v>
      </c>
    </row>
    <row r="10" spans="1:8" ht="15.75" customHeight="1" x14ac:dyDescent="0.25">
      <c r="B10" s="24" t="s">
        <v>15</v>
      </c>
      <c r="C10" s="75">
        <v>0.22987797796952436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0.104064590115913</v>
      </c>
      <c r="D14" s="75">
        <v>0.104064590115913</v>
      </c>
      <c r="E14" s="75">
        <v>8.3413644506463006E-2</v>
      </c>
      <c r="F14" s="75">
        <v>8.3413644506463006E-2</v>
      </c>
    </row>
    <row r="15" spans="1:8" ht="15.75" customHeight="1" x14ac:dyDescent="0.25">
      <c r="B15" s="24" t="s">
        <v>16</v>
      </c>
      <c r="C15" s="75">
        <v>0.24947748883274901</v>
      </c>
      <c r="D15" s="75">
        <v>0.24947748883274901</v>
      </c>
      <c r="E15" s="75">
        <v>0.15412873107556099</v>
      </c>
      <c r="F15" s="75">
        <v>0.15412873107556099</v>
      </c>
    </row>
    <row r="16" spans="1:8" ht="15.75" customHeight="1" x14ac:dyDescent="0.25">
      <c r="B16" s="24" t="s">
        <v>17</v>
      </c>
      <c r="C16" s="75">
        <v>5.6236425104905202E-2</v>
      </c>
      <c r="D16" s="75">
        <v>5.6236425104905202E-2</v>
      </c>
      <c r="E16" s="75">
        <v>4.3086790461488798E-2</v>
      </c>
      <c r="F16" s="75">
        <v>4.3086790461488798E-2</v>
      </c>
    </row>
    <row r="17" spans="1:8" ht="15.75" customHeight="1" x14ac:dyDescent="0.25">
      <c r="B17" s="24" t="s">
        <v>18</v>
      </c>
      <c r="C17" s="75">
        <v>1.87843253636929E-2</v>
      </c>
      <c r="D17" s="75">
        <v>1.87843253636929E-2</v>
      </c>
      <c r="E17" s="75">
        <v>3.83517174393843E-2</v>
      </c>
      <c r="F17" s="75">
        <v>3.83517174393843E-2</v>
      </c>
    </row>
    <row r="18" spans="1:8" ht="15.75" customHeight="1" x14ac:dyDescent="0.25">
      <c r="B18" s="24" t="s">
        <v>19</v>
      </c>
      <c r="C18" s="75">
        <v>0.179476457315983</v>
      </c>
      <c r="D18" s="75">
        <v>0.179476457315983</v>
      </c>
      <c r="E18" s="75">
        <v>0.28170149113166498</v>
      </c>
      <c r="F18" s="75">
        <v>0.28170149113166498</v>
      </c>
    </row>
    <row r="19" spans="1:8" ht="15.75" customHeight="1" x14ac:dyDescent="0.25">
      <c r="B19" s="24" t="s">
        <v>20</v>
      </c>
      <c r="C19" s="75">
        <v>4.84394753428425E-2</v>
      </c>
      <c r="D19" s="75">
        <v>4.84394753428425E-2</v>
      </c>
      <c r="E19" s="75">
        <v>4.2273711115275697E-2</v>
      </c>
      <c r="F19" s="75">
        <v>4.2273711115275697E-2</v>
      </c>
    </row>
    <row r="20" spans="1:8" ht="15.75" customHeight="1" x14ac:dyDescent="0.25">
      <c r="B20" s="24" t="s">
        <v>21</v>
      </c>
      <c r="C20" s="75">
        <v>1.32988387392132E-2</v>
      </c>
      <c r="D20" s="75">
        <v>1.32988387392132E-2</v>
      </c>
      <c r="E20" s="75">
        <v>6.8509933559175503E-3</v>
      </c>
      <c r="F20" s="75">
        <v>6.8509933559175503E-3</v>
      </c>
    </row>
    <row r="21" spans="1:8" ht="15.75" customHeight="1" x14ac:dyDescent="0.25">
      <c r="B21" s="24" t="s">
        <v>22</v>
      </c>
      <c r="C21" s="75">
        <v>3.0992066793069099E-2</v>
      </c>
      <c r="D21" s="75">
        <v>3.0992066793069099E-2</v>
      </c>
      <c r="E21" s="75">
        <v>7.2769550227325397E-2</v>
      </c>
      <c r="F21" s="75">
        <v>7.2769550227325397E-2</v>
      </c>
    </row>
    <row r="22" spans="1:8" ht="15.75" customHeight="1" x14ac:dyDescent="0.25">
      <c r="B22" s="24" t="s">
        <v>23</v>
      </c>
      <c r="C22" s="75">
        <v>0.29923033239163199</v>
      </c>
      <c r="D22" s="75">
        <v>0.29923033239163199</v>
      </c>
      <c r="E22" s="75">
        <v>0.27742337068691936</v>
      </c>
      <c r="F22" s="75">
        <v>0.27742337068691936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8.8200000000000001E-2</v>
      </c>
    </row>
    <row r="27" spans="1:8" ht="15.75" customHeight="1" x14ac:dyDescent="0.25">
      <c r="B27" s="24" t="s">
        <v>39</v>
      </c>
      <c r="C27" s="75">
        <v>8.6E-3</v>
      </c>
    </row>
    <row r="28" spans="1:8" ht="15.75" customHeight="1" x14ac:dyDescent="0.25">
      <c r="B28" s="24" t="s">
        <v>40</v>
      </c>
      <c r="C28" s="75">
        <v>0.15620000000000001</v>
      </c>
    </row>
    <row r="29" spans="1:8" ht="15.75" customHeight="1" x14ac:dyDescent="0.25">
      <c r="B29" s="24" t="s">
        <v>41</v>
      </c>
      <c r="C29" s="75">
        <v>0.16930000000000001</v>
      </c>
    </row>
    <row r="30" spans="1:8" ht="15.75" customHeight="1" x14ac:dyDescent="0.25">
      <c r="B30" s="24" t="s">
        <v>42</v>
      </c>
      <c r="C30" s="75">
        <v>0.10550000000000001</v>
      </c>
    </row>
    <row r="31" spans="1:8" ht="15.75" customHeight="1" x14ac:dyDescent="0.25">
      <c r="B31" s="24" t="s">
        <v>43</v>
      </c>
      <c r="C31" s="75">
        <v>0.1099</v>
      </c>
    </row>
    <row r="32" spans="1:8" ht="15.75" customHeight="1" x14ac:dyDescent="0.25">
      <c r="B32" s="24" t="s">
        <v>44</v>
      </c>
      <c r="C32" s="75">
        <v>1.8700000000000001E-2</v>
      </c>
    </row>
    <row r="33" spans="2:3" ht="15.75" customHeight="1" x14ac:dyDescent="0.25">
      <c r="B33" s="24" t="s">
        <v>45</v>
      </c>
      <c r="C33" s="75">
        <v>8.4700000000000011E-2</v>
      </c>
    </row>
    <row r="34" spans="2:3" ht="15.75" customHeight="1" x14ac:dyDescent="0.25">
      <c r="B34" s="24" t="s">
        <v>46</v>
      </c>
      <c r="C34" s="75">
        <v>0.25889999999776481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0.66037391839464876</v>
      </c>
      <c r="D2" s="76">
        <v>0.66037391839464876</v>
      </c>
      <c r="E2" s="76">
        <v>0.70743464821016167</v>
      </c>
      <c r="F2" s="76">
        <v>0.41305195496551722</v>
      </c>
      <c r="G2" s="76">
        <v>0.35589789608837963</v>
      </c>
    </row>
    <row r="3" spans="1:15" ht="15.75" customHeight="1" x14ac:dyDescent="0.25">
      <c r="A3" s="5"/>
      <c r="B3" s="11" t="s">
        <v>118</v>
      </c>
      <c r="C3" s="76">
        <v>0.16234192160535116</v>
      </c>
      <c r="D3" s="76">
        <v>0.16234192160535116</v>
      </c>
      <c r="E3" s="76">
        <v>0.11489878178983833</v>
      </c>
      <c r="F3" s="76">
        <v>0.22546119503448275</v>
      </c>
      <c r="G3" s="76">
        <v>0.28555819391162029</v>
      </c>
    </row>
    <row r="4" spans="1:15" ht="15.75" customHeight="1" x14ac:dyDescent="0.25">
      <c r="A4" s="5"/>
      <c r="B4" s="11" t="s">
        <v>116</v>
      </c>
      <c r="C4" s="77">
        <v>0.13035599999999997</v>
      </c>
      <c r="D4" s="77">
        <v>0.13035599999999997</v>
      </c>
      <c r="E4" s="77">
        <v>9.5828031850393722E-2</v>
      </c>
      <c r="F4" s="77">
        <v>0.20997670939130433</v>
      </c>
      <c r="G4" s="77">
        <v>0.19540182241645243</v>
      </c>
    </row>
    <row r="5" spans="1:15" ht="15.75" customHeight="1" x14ac:dyDescent="0.25">
      <c r="A5" s="5"/>
      <c r="B5" s="11" t="s">
        <v>119</v>
      </c>
      <c r="C5" s="77">
        <v>4.6928160000000003E-2</v>
      </c>
      <c r="D5" s="77">
        <v>4.6928160000000003E-2</v>
      </c>
      <c r="E5" s="77">
        <v>8.1838538149606288E-2</v>
      </c>
      <c r="F5" s="77">
        <v>0.15151014060869566</v>
      </c>
      <c r="G5" s="77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0.71267070366742602</v>
      </c>
      <c r="D8" s="76">
        <v>0.71267070366742602</v>
      </c>
      <c r="E8" s="76">
        <v>0.60212048352112668</v>
      </c>
      <c r="F8" s="76">
        <v>0.66852751922611853</v>
      </c>
      <c r="G8" s="76">
        <v>0.78832082506050949</v>
      </c>
    </row>
    <row r="9" spans="1:15" ht="15.75" customHeight="1" x14ac:dyDescent="0.25">
      <c r="B9" s="7" t="s">
        <v>121</v>
      </c>
      <c r="C9" s="76">
        <v>0.17237155633257401</v>
      </c>
      <c r="D9" s="76">
        <v>0.17237155633257401</v>
      </c>
      <c r="E9" s="76">
        <v>0.26591107647887324</v>
      </c>
      <c r="F9" s="76">
        <v>0.22899238077388154</v>
      </c>
      <c r="G9" s="76">
        <v>0.15048855193949046</v>
      </c>
    </row>
    <row r="10" spans="1:15" ht="15.75" customHeight="1" x14ac:dyDescent="0.25">
      <c r="B10" s="7" t="s">
        <v>122</v>
      </c>
      <c r="C10" s="77">
        <v>6.1220653000000007E-2</v>
      </c>
      <c r="D10" s="77">
        <v>6.1220653000000007E-2</v>
      </c>
      <c r="E10" s="77">
        <v>9.2155420000000016E-2</v>
      </c>
      <c r="F10" s="77">
        <v>6.2359885000000004E-2</v>
      </c>
      <c r="G10" s="77">
        <v>4.0530058666666674E-2</v>
      </c>
    </row>
    <row r="11" spans="1:15" ht="15.75" customHeight="1" x14ac:dyDescent="0.25">
      <c r="B11" s="7" t="s">
        <v>123</v>
      </c>
      <c r="C11" s="77">
        <v>5.3737086999999996E-2</v>
      </c>
      <c r="D11" s="77">
        <v>5.3737086999999996E-2</v>
      </c>
      <c r="E11" s="77">
        <v>3.9813019999999998E-2</v>
      </c>
      <c r="F11" s="77">
        <v>4.0120215000000001E-2</v>
      </c>
      <c r="G11" s="77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0.80740865400000006</v>
      </c>
      <c r="D14" s="78">
        <v>0.79280759528</v>
      </c>
      <c r="E14" s="78">
        <v>0.79280759528</v>
      </c>
      <c r="F14" s="78">
        <v>0.78136551429400003</v>
      </c>
      <c r="G14" s="78">
        <v>0.78136551429400003</v>
      </c>
      <c r="H14" s="79">
        <v>0.40799999999999997</v>
      </c>
      <c r="I14" s="79">
        <v>0.62256415478615079</v>
      </c>
      <c r="J14" s="79">
        <v>0.64900000000000002</v>
      </c>
      <c r="K14" s="79">
        <v>0.68204480651731159</v>
      </c>
      <c r="L14" s="79">
        <v>0.40056053896499999</v>
      </c>
      <c r="M14" s="79">
        <v>0.37274846420800001</v>
      </c>
      <c r="N14" s="79">
        <v>0.36532185598849998</v>
      </c>
      <c r="O14" s="79">
        <v>0.3935538153575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0.3327498877788414</v>
      </c>
      <c r="D15" s="76">
        <f t="shared" si="0"/>
        <v>0.32673248800678956</v>
      </c>
      <c r="E15" s="76">
        <f t="shared" si="0"/>
        <v>0.32673248800678956</v>
      </c>
      <c r="F15" s="76">
        <f t="shared" si="0"/>
        <v>0.32201696861622342</v>
      </c>
      <c r="G15" s="76">
        <f t="shared" si="0"/>
        <v>0.32201696861622342</v>
      </c>
      <c r="H15" s="76">
        <f t="shared" si="0"/>
        <v>0.16814528001549914</v>
      </c>
      <c r="I15" s="76">
        <f t="shared" si="0"/>
        <v>0.25657162777973008</v>
      </c>
      <c r="J15" s="76">
        <f t="shared" si="0"/>
        <v>0.26746638904426218</v>
      </c>
      <c r="K15" s="76">
        <f t="shared" si="0"/>
        <v>0.28108484062492722</v>
      </c>
      <c r="L15" s="76">
        <f t="shared" si="0"/>
        <v>0.16507932349860094</v>
      </c>
      <c r="M15" s="76">
        <f t="shared" si="0"/>
        <v>0.15361738943529762</v>
      </c>
      <c r="N15" s="76">
        <f t="shared" si="0"/>
        <v>0.15055672983080437</v>
      </c>
      <c r="O15" s="76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0.20499999999999999</v>
      </c>
      <c r="D2" s="77">
        <v>0.20499999999999999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0.44400000000000001</v>
      </c>
      <c r="D3" s="77">
        <v>0.65500000000000003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8.5000000000000006E-2</v>
      </c>
      <c r="D4" s="77">
        <v>8.5000000000000006E-2</v>
      </c>
      <c r="E4" s="77">
        <v>0.28999999999999998</v>
      </c>
      <c r="F4" s="77">
        <v>0.55399999999999994</v>
      </c>
      <c r="G4" s="77">
        <v>0</v>
      </c>
    </row>
    <row r="5" spans="1:7" x14ac:dyDescent="0.25">
      <c r="B5" s="43" t="s">
        <v>169</v>
      </c>
      <c r="C5" s="76">
        <f>1-SUM(C2:C4)</f>
        <v>0.26600000000000001</v>
      </c>
      <c r="D5" s="76">
        <f t="shared" ref="D5:G5" si="0">1-SUM(D2:D4)</f>
        <v>5.5000000000000049E-2</v>
      </c>
      <c r="E5" s="76">
        <f t="shared" si="0"/>
        <v>0.71</v>
      </c>
      <c r="F5" s="76">
        <f t="shared" si="0"/>
        <v>0.44600000000000006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0.30843999999999999</v>
      </c>
      <c r="D2" s="28">
        <v>0.30314000000000002</v>
      </c>
      <c r="E2" s="28">
        <v>0.29776000000000002</v>
      </c>
      <c r="F2" s="28">
        <v>0.29249999999999998</v>
      </c>
      <c r="G2" s="28">
        <v>0.28736999999999996</v>
      </c>
      <c r="H2" s="28">
        <v>0.28234999999999999</v>
      </c>
      <c r="I2" s="28">
        <v>0.27745999999999998</v>
      </c>
      <c r="J2" s="28">
        <v>0.27268999999999999</v>
      </c>
      <c r="K2" s="28">
        <v>0.26802999999999999</v>
      </c>
      <c r="L2" s="28">
        <v>0.26347999999999999</v>
      </c>
      <c r="M2" s="28">
        <v>0.25905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7.2989999999999999E-2</v>
      </c>
      <c r="D4" s="28">
        <v>7.2039999999999993E-2</v>
      </c>
      <c r="E4" s="28">
        <v>7.1129999999999999E-2</v>
      </c>
      <c r="F4" s="28">
        <v>7.0250000000000007E-2</v>
      </c>
      <c r="G4" s="28">
        <v>6.9390000000000007E-2</v>
      </c>
      <c r="H4" s="28">
        <v>6.8540000000000004E-2</v>
      </c>
      <c r="I4" s="28">
        <v>6.7720000000000002E-2</v>
      </c>
      <c r="J4" s="28">
        <v>6.6920000000000007E-2</v>
      </c>
      <c r="K4" s="28">
        <v>6.6140000000000004E-2</v>
      </c>
      <c r="L4" s="28">
        <v>6.5369999999999998E-2</v>
      </c>
      <c r="M4" s="28">
        <v>6.4630000000000007E-2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0.32306036249053754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0.25405585641619116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0.15683013945289853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0.20499999999999999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0.46599999999999997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85.994</v>
      </c>
      <c r="D13" s="28">
        <v>82.82</v>
      </c>
      <c r="E13" s="28">
        <v>79.793000000000006</v>
      </c>
      <c r="F13" s="28">
        <v>76.888000000000005</v>
      </c>
      <c r="G13" s="28">
        <v>74.114000000000004</v>
      </c>
      <c r="H13" s="28">
        <v>71.489999999999995</v>
      </c>
      <c r="I13" s="28">
        <v>68.962999999999994</v>
      </c>
      <c r="J13" s="28">
        <v>66.551000000000002</v>
      </c>
      <c r="K13" s="28">
        <v>64.233000000000004</v>
      </c>
      <c r="L13" s="28">
        <v>62.03</v>
      </c>
      <c r="M13" s="28">
        <v>59.902000000000001</v>
      </c>
    </row>
    <row r="14" spans="1:13" x14ac:dyDescent="0.25">
      <c r="B14" s="16" t="s">
        <v>170</v>
      </c>
      <c r="C14" s="28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35.816368288100662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47.385296465699412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66.152777340535977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0.17464415084069776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1.1624311220202137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1.1624311220202137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1.1624311220202137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1.1624311220202137</v>
      </c>
      <c r="E13" s="82" t="s">
        <v>201</v>
      </c>
    </row>
    <row r="14" spans="1:5" ht="15.75" customHeight="1" x14ac:dyDescent="0.25">
      <c r="A14" s="11" t="s">
        <v>187</v>
      </c>
      <c r="B14" s="81">
        <v>0.41499999999999998</v>
      </c>
      <c r="C14" s="81">
        <v>0.95</v>
      </c>
      <c r="D14" s="82">
        <v>15.044545796194493</v>
      </c>
      <c r="E14" s="82" t="s">
        <v>201</v>
      </c>
    </row>
    <row r="15" spans="1:5" ht="15.75" customHeight="1" x14ac:dyDescent="0.25">
      <c r="A15" s="11" t="s">
        <v>207</v>
      </c>
      <c r="B15" s="81">
        <v>0.41499999999999998</v>
      </c>
      <c r="C15" s="81">
        <v>0.95</v>
      </c>
      <c r="D15" s="82">
        <v>15.044545796194493</v>
      </c>
      <c r="E15" s="82" t="s">
        <v>201</v>
      </c>
    </row>
    <row r="16" spans="1:5" ht="15.75" customHeight="1" x14ac:dyDescent="0.25">
      <c r="A16" s="52" t="s">
        <v>57</v>
      </c>
      <c r="B16" s="81">
        <v>0.22500000000000001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0.24712311935070538</v>
      </c>
      <c r="E17" s="82" t="s">
        <v>201</v>
      </c>
    </row>
    <row r="18" spans="1:5" ht="15.9" customHeight="1" x14ac:dyDescent="0.25">
      <c r="A18" s="52" t="s">
        <v>173</v>
      </c>
      <c r="B18" s="81">
        <v>7.5999999999999998E-2</v>
      </c>
      <c r="C18" s="81">
        <v>0.95</v>
      </c>
      <c r="D18" s="82">
        <v>1.6298747192048622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1.5381163607561443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25.637914781807037</v>
      </c>
      <c r="E22" s="82" t="s">
        <v>201</v>
      </c>
    </row>
    <row r="23" spans="1:5" ht="15.75" customHeight="1" x14ac:dyDescent="0.25">
      <c r="A23" s="52" t="s">
        <v>34</v>
      </c>
      <c r="B23" s="81">
        <v>0.84099999999999997</v>
      </c>
      <c r="C23" s="81">
        <v>0.95</v>
      </c>
      <c r="D23" s="82">
        <v>4.9284766235485638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21.742653433254148</v>
      </c>
      <c r="E24" s="82" t="s">
        <v>201</v>
      </c>
    </row>
    <row r="25" spans="1:5" ht="15.75" customHeight="1" x14ac:dyDescent="0.25">
      <c r="A25" s="52" t="s">
        <v>87</v>
      </c>
      <c r="B25" s="81">
        <v>0.152</v>
      </c>
      <c r="C25" s="81">
        <v>0.95</v>
      </c>
      <c r="D25" s="82">
        <v>21.740097714099054</v>
      </c>
      <c r="E25" s="82" t="s">
        <v>201</v>
      </c>
    </row>
    <row r="26" spans="1:5" ht="15.75" customHeight="1" x14ac:dyDescent="0.25">
      <c r="A26" s="52" t="s">
        <v>137</v>
      </c>
      <c r="B26" s="81">
        <v>0.41499999999999998</v>
      </c>
      <c r="C26" s="81">
        <v>0.95</v>
      </c>
      <c r="D26" s="82">
        <v>4.891018125898225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3.9319909996632729</v>
      </c>
      <c r="E27" s="82" t="s">
        <v>201</v>
      </c>
    </row>
    <row r="28" spans="1:5" ht="15.75" customHeight="1" x14ac:dyDescent="0.25">
      <c r="A28" s="52" t="s">
        <v>84</v>
      </c>
      <c r="B28" s="81">
        <v>0.34299999999999997</v>
      </c>
      <c r="C28" s="81">
        <v>0.95</v>
      </c>
      <c r="D28" s="82">
        <v>0.66931248136105959</v>
      </c>
      <c r="E28" s="82" t="s">
        <v>201</v>
      </c>
    </row>
    <row r="29" spans="1:5" ht="15.75" customHeight="1" x14ac:dyDescent="0.25">
      <c r="A29" s="52" t="s">
        <v>58</v>
      </c>
      <c r="B29" s="81">
        <v>7.5999999999999998E-2</v>
      </c>
      <c r="C29" s="81">
        <v>0.95</v>
      </c>
      <c r="D29" s="82">
        <v>62.950095029969354</v>
      </c>
      <c r="E29" s="82" t="s">
        <v>201</v>
      </c>
    </row>
    <row r="30" spans="1:5" ht="15.75" customHeight="1" x14ac:dyDescent="0.25">
      <c r="A30" s="52" t="s">
        <v>67</v>
      </c>
      <c r="B30" s="81">
        <v>0.13100000000000001</v>
      </c>
      <c r="C30" s="81">
        <v>0.95</v>
      </c>
      <c r="D30" s="82">
        <v>170.65326270339284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170.65326270339284</v>
      </c>
      <c r="E31" s="82" t="s">
        <v>201</v>
      </c>
    </row>
    <row r="32" spans="1:5" ht="15.75" customHeight="1" x14ac:dyDescent="0.25">
      <c r="A32" s="52" t="s">
        <v>28</v>
      </c>
      <c r="B32" s="81">
        <v>0.76549999999999996</v>
      </c>
      <c r="C32" s="81">
        <v>0.95</v>
      </c>
      <c r="D32" s="82">
        <v>0.46704731202839472</v>
      </c>
      <c r="E32" s="82" t="s">
        <v>201</v>
      </c>
    </row>
    <row r="33" spans="1:6" ht="15.75" customHeight="1" x14ac:dyDescent="0.25">
      <c r="A33" s="52" t="s">
        <v>83</v>
      </c>
      <c r="B33" s="81">
        <v>0.18899999999999997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0.63200000000000001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0.20100000000000001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0.76800000000000002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0.14000000000000001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0.27500000000000002</v>
      </c>
      <c r="C38" s="81">
        <v>0.95</v>
      </c>
      <c r="D38" s="82">
        <v>2.0219286889490653</v>
      </c>
      <c r="E38" s="82" t="s">
        <v>201</v>
      </c>
    </row>
    <row r="39" spans="1:6" ht="15.75" customHeight="1" x14ac:dyDescent="0.25">
      <c r="A39" s="52" t="s">
        <v>60</v>
      </c>
      <c r="B39" s="81">
        <v>5.0000000000000001E-3</v>
      </c>
      <c r="C39" s="81">
        <v>0.95</v>
      </c>
      <c r="D39" s="82">
        <v>0.4924726338979491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2020-06-17T04:28:28Z</dcterms:modified>
</cp:coreProperties>
</file>