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B5BABA8-3716-4411-9C50-F2053429159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3" i="2" l="1"/>
  <c r="A36" i="2"/>
  <c r="A14" i="2"/>
  <c r="A27" i="2"/>
  <c r="A40" i="2"/>
  <c r="A30" i="2"/>
  <c r="A19" i="2"/>
  <c r="A32" i="2"/>
  <c r="A15" i="2"/>
  <c r="I6" i="2"/>
  <c r="C6" i="51"/>
  <c r="A35" i="2"/>
  <c r="A21" i="2"/>
  <c r="A16" i="2"/>
  <c r="A31" i="2"/>
  <c r="A17" i="2"/>
  <c r="A38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<sst xmlns="http://schemas.openxmlformats.org/spreadsheetml/2006/main" count="1097" uniqueCount="272">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</sst>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</v>
      </c>
    </row>
    <row r="38" spans="1:5" ht="15" customHeight="1" x14ac:dyDescent="0.25">
      <c r="B38" s="16" t="s">
        <v>91</v>
      </c>
      <c r="C38" s="71">
        <v>15.6</v>
      </c>
      <c r="D38" s="17"/>
      <c r="E38" s="18"/>
    </row>
    <row r="39" spans="1:5" ht="15" customHeight="1" x14ac:dyDescent="0.25">
      <c r="B39" s="16" t="s">
        <v>90</v>
      </c>
      <c r="C39" s="71">
        <v>18.2</v>
      </c>
      <c r="D39" s="17"/>
      <c r="E39" s="17"/>
    </row>
    <row r="40" spans="1:5" ht="15" customHeight="1" x14ac:dyDescent="0.25">
      <c r="B40" s="16" t="s">
        <v>171</v>
      </c>
      <c r="C40" s="71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6.638379278704992</v>
      </c>
      <c r="D51" s="17"/>
    </row>
    <row r="52" spans="1:4" ht="15" customHeight="1" x14ac:dyDescent="0.25">
      <c r="B52" s="16" t="s">
        <v>125</v>
      </c>
      <c r="C52" s="72">
        <v>5.4873426170100004</v>
      </c>
    </row>
    <row r="53" spans="1:4" ht="15.75" customHeight="1" x14ac:dyDescent="0.25">
      <c r="B53" s="16" t="s">
        <v>126</v>
      </c>
      <c r="C53" s="72">
        <v>5.4873426170100004</v>
      </c>
    </row>
    <row r="54" spans="1:4" ht="15.75" customHeight="1" x14ac:dyDescent="0.25">
      <c r="B54" s="16" t="s">
        <v>127</v>
      </c>
      <c r="C54" s="72">
        <v>2.6336713681699999</v>
      </c>
    </row>
    <row r="55" spans="1:4" ht="15.75" customHeight="1" x14ac:dyDescent="0.25">
      <c r="B55" s="16" t="s">
        <v>128</v>
      </c>
      <c r="C55" s="72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0.17199999999999999</v>
      </c>
      <c r="E2" s="87">
        <f>food_insecure</f>
        <v>0.17199999999999999</v>
      </c>
      <c r="F2" s="87">
        <f>food_insecure</f>
        <v>0.17199999999999999</v>
      </c>
      <c r="G2" s="87">
        <f>food_insecure</f>
        <v>0.17199999999999999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0.17199999999999999</v>
      </c>
      <c r="F5" s="87">
        <f>food_insecure</f>
        <v>0.17199999999999999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0.25532227995019202</v>
      </c>
      <c r="D7" s="87">
        <f>diarrhoea_1_5mo/26</f>
        <v>0.21105163911576924</v>
      </c>
      <c r="E7" s="87">
        <f>diarrhoea_6_11mo/26</f>
        <v>0.21105163911576924</v>
      </c>
      <c r="F7" s="87">
        <f>diarrhoea_12_23mo/26</f>
        <v>0.10129505262192308</v>
      </c>
      <c r="G7" s="87">
        <f>diarrhoea_24_59mo/26</f>
        <v>0.10129505262192308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0.17199999999999999</v>
      </c>
      <c r="F8" s="87">
        <f>food_insecure</f>
        <v>0.17199999999999999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0.63900000000000001</v>
      </c>
      <c r="E9" s="87">
        <f>IF(ISBLANK(comm_deliv), frac_children_health_facility,1)</f>
        <v>0.63900000000000001</v>
      </c>
      <c r="F9" s="87">
        <f>IF(ISBLANK(comm_deliv), frac_children_health_facility,1)</f>
        <v>0.63900000000000001</v>
      </c>
      <c r="G9" s="87">
        <f>IF(ISBLANK(comm_deliv), frac_children_health_facility,1)</f>
        <v>0.63900000000000001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0.25532227995019202</v>
      </c>
      <c r="D11" s="87">
        <f>diarrhoea_1_5mo/26</f>
        <v>0.21105163911576924</v>
      </c>
      <c r="E11" s="87">
        <f>diarrhoea_6_11mo/26</f>
        <v>0.21105163911576924</v>
      </c>
      <c r="F11" s="87">
        <f>diarrhoea_12_23mo/26</f>
        <v>0.10129505262192308</v>
      </c>
      <c r="G11" s="87">
        <f>diarrhoea_24_59mo/26</f>
        <v>0.10129505262192308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0.17199999999999999</v>
      </c>
      <c r="I14" s="87">
        <f>food_insecure</f>
        <v>0.17199999999999999</v>
      </c>
      <c r="J14" s="87">
        <f>food_insecure</f>
        <v>0.17199999999999999</v>
      </c>
      <c r="K14" s="87">
        <f>food_insecure</f>
        <v>0.17199999999999999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0.88900000000000001</v>
      </c>
      <c r="I17" s="87">
        <f>frac_PW_health_facility</f>
        <v>0.88900000000000001</v>
      </c>
      <c r="J17" s="87">
        <f>frac_PW_health_facility</f>
        <v>0.88900000000000001</v>
      </c>
      <c r="K17" s="87">
        <f>frac_PW_health_facility</f>
        <v>0.88900000000000001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</v>
      </c>
      <c r="M23" s="87">
        <f>famplan_unmet_need</f>
        <v>0.24</v>
      </c>
      <c r="N23" s="87">
        <f>famplan_unmet_need</f>
        <v>0.24</v>
      </c>
      <c r="O23" s="87">
        <f>famplan_unmet_need</f>
        <v>0.24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0.27163907315063496</v>
      </c>
      <c r="M24" s="87">
        <f>(1-food_insecure)*(0.49)+food_insecure*(0.7)</f>
        <v>0.52612000000000003</v>
      </c>
      <c r="N24" s="87">
        <f>(1-food_insecure)*(0.49)+food_insecure*(0.7)</f>
        <v>0.52612000000000003</v>
      </c>
      <c r="O24" s="87">
        <f>(1-food_insecure)*(0.49)+food_insecure*(0.7)</f>
        <v>0.52612000000000003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0.11641674563598642</v>
      </c>
      <c r="M25" s="87">
        <f>(1-food_insecure)*(0.21)+food_insecure*(0.3)</f>
        <v>0.22548000000000001</v>
      </c>
      <c r="N25" s="87">
        <f>(1-food_insecure)*(0.21)+food_insecure*(0.3)</f>
        <v>0.22548000000000001</v>
      </c>
      <c r="O25" s="87">
        <f>(1-food_insecure)*(0.21)+food_insecure*(0.3)</f>
        <v>0.22548000000000001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0.12825048614501963</v>
      </c>
      <c r="M26" s="87">
        <f>(1-food_insecure)*(0.3)</f>
        <v>0.24840000000000001</v>
      </c>
      <c r="N26" s="87">
        <f>(1-food_insecure)*(0.3)</f>
        <v>0.24840000000000001</v>
      </c>
      <c r="O26" s="87">
        <f>(1-food_insecure)*(0.3)</f>
        <v>0.24840000000000001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0.48369369506835902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199531.07</v>
      </c>
      <c r="C2" s="74">
        <v>495000</v>
      </c>
      <c r="D2" s="74">
        <v>922000</v>
      </c>
      <c r="E2" s="74">
        <v>741000</v>
      </c>
      <c r="F2" s="74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199375.51180000001</v>
      </c>
      <c r="C3" s="74">
        <v>494000</v>
      </c>
      <c r="D3" s="74">
        <v>934000</v>
      </c>
      <c r="E3" s="74">
        <v>759000</v>
      </c>
      <c r="F3" s="74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7">
        <f t="shared" si="2"/>
        <v>2022</v>
      </c>
      <c r="B4" s="73">
        <v>199081.86480000001</v>
      </c>
      <c r="C4" s="74">
        <v>492000</v>
      </c>
      <c r="D4" s="74">
        <v>944000</v>
      </c>
      <c r="E4" s="74">
        <v>776000</v>
      </c>
      <c r="F4" s="74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7">
        <f t="shared" si="2"/>
        <v>2023</v>
      </c>
      <c r="B5" s="73">
        <v>198691.18900000004</v>
      </c>
      <c r="C5" s="74">
        <v>489000</v>
      </c>
      <c r="D5" s="74">
        <v>953000</v>
      </c>
      <c r="E5" s="74">
        <v>794000</v>
      </c>
      <c r="F5" s="74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7">
        <f t="shared" si="2"/>
        <v>2024</v>
      </c>
      <c r="B6" s="73">
        <v>198165.04680000001</v>
      </c>
      <c r="C6" s="74">
        <v>486000</v>
      </c>
      <c r="D6" s="74">
        <v>960000</v>
      </c>
      <c r="E6" s="74">
        <v>812000</v>
      </c>
      <c r="F6" s="74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7">
        <f t="shared" si="2"/>
        <v>2025</v>
      </c>
      <c r="B7" s="73">
        <v>197505.40499999997</v>
      </c>
      <c r="C7" s="74">
        <v>482000</v>
      </c>
      <c r="D7" s="74">
        <v>966000</v>
      </c>
      <c r="E7" s="74">
        <v>829000</v>
      </c>
      <c r="F7" s="74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7">
        <f t="shared" si="2"/>
        <v>2026</v>
      </c>
      <c r="B8" s="73">
        <v>196623.09619999997</v>
      </c>
      <c r="C8" s="74">
        <v>477000</v>
      </c>
      <c r="D8" s="74">
        <v>969000</v>
      </c>
      <c r="E8" s="74">
        <v>846000</v>
      </c>
      <c r="F8" s="74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7">
        <f t="shared" si="2"/>
        <v>2027</v>
      </c>
      <c r="B9" s="73">
        <v>195627.03159999996</v>
      </c>
      <c r="C9" s="74">
        <v>472000</v>
      </c>
      <c r="D9" s="74">
        <v>972000</v>
      </c>
      <c r="E9" s="74">
        <v>862000</v>
      </c>
      <c r="F9" s="74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7">
        <f t="shared" si="2"/>
        <v>2028</v>
      </c>
      <c r="B10" s="73">
        <v>194500.33859999993</v>
      </c>
      <c r="C10" s="74">
        <v>467000</v>
      </c>
      <c r="D10" s="74">
        <v>973000</v>
      </c>
      <c r="E10" s="74">
        <v>878000</v>
      </c>
      <c r="F10" s="74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7">
        <f t="shared" si="2"/>
        <v>2029</v>
      </c>
      <c r="B11" s="73">
        <v>193227.49019999994</v>
      </c>
      <c r="C11" s="74">
        <v>463000</v>
      </c>
      <c r="D11" s="74">
        <v>971000</v>
      </c>
      <c r="E11" s="74">
        <v>892000</v>
      </c>
      <c r="F11" s="74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7">
        <f t="shared" si="2"/>
        <v>2030</v>
      </c>
      <c r="B12" s="73">
        <v>191828.723</v>
      </c>
      <c r="C12" s="74">
        <v>461000</v>
      </c>
      <c r="D12" s="74">
        <v>967000</v>
      </c>
      <c r="E12" s="74">
        <v>905000</v>
      </c>
      <c r="F12" s="74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7" t="str">
        <f t="shared" si="2"/>
        <v/>
      </c>
      <c r="B13" s="73">
        <v>494000</v>
      </c>
      <c r="C13" s="74">
        <v>909000</v>
      </c>
      <c r="D13" s="74">
        <v>723000</v>
      </c>
      <c r="E13" s="74">
        <v>518000</v>
      </c>
      <c r="F13" s="74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3.41871895E-2</v>
      </c>
    </row>
    <row r="4" spans="1:8" ht="15.75" customHeight="1" x14ac:dyDescent="0.25">
      <c r="B4" s="24" t="s">
        <v>7</v>
      </c>
      <c r="C4" s="75">
        <v>0.19349175900733684</v>
      </c>
    </row>
    <row r="5" spans="1:8" ht="15.75" customHeight="1" x14ac:dyDescent="0.25">
      <c r="B5" s="24" t="s">
        <v>8</v>
      </c>
      <c r="C5" s="75">
        <v>4.9164214935151419E-2</v>
      </c>
    </row>
    <row r="6" spans="1:8" ht="15.75" customHeight="1" x14ac:dyDescent="0.25">
      <c r="B6" s="24" t="s">
        <v>10</v>
      </c>
      <c r="C6" s="75">
        <v>0.15182049170529449</v>
      </c>
    </row>
    <row r="7" spans="1:8" ht="15.75" customHeight="1" x14ac:dyDescent="0.25">
      <c r="B7" s="24" t="s">
        <v>13</v>
      </c>
      <c r="C7" s="75">
        <v>0.25392116106874296</v>
      </c>
    </row>
    <row r="8" spans="1:8" ht="15.75" customHeight="1" x14ac:dyDescent="0.25">
      <c r="B8" s="24" t="s">
        <v>14</v>
      </c>
      <c r="C8" s="75">
        <v>2.3296229925929596E-3</v>
      </c>
    </row>
    <row r="9" spans="1:8" ht="15.75" customHeight="1" x14ac:dyDescent="0.25">
      <c r="B9" s="24" t="s">
        <v>27</v>
      </c>
      <c r="C9" s="75">
        <v>0.10693806208062856</v>
      </c>
    </row>
    <row r="10" spans="1:8" ht="15.75" customHeight="1" x14ac:dyDescent="0.25">
      <c r="B10" s="24" t="s">
        <v>15</v>
      </c>
      <c r="C10" s="75">
        <v>0.20814749871025273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0.203750982007989</v>
      </c>
      <c r="D14" s="75">
        <v>0.203750982007989</v>
      </c>
      <c r="E14" s="75">
        <v>8.9297912856397807E-2</v>
      </c>
      <c r="F14" s="75">
        <v>8.9297912856397807E-2</v>
      </c>
    </row>
    <row r="15" spans="1:8" ht="15.75" customHeight="1" x14ac:dyDescent="0.25">
      <c r="B15" s="24" t="s">
        <v>16</v>
      </c>
      <c r="C15" s="75">
        <v>8.7371551558187793E-2</v>
      </c>
      <c r="D15" s="75">
        <v>8.7371551558187793E-2</v>
      </c>
      <c r="E15" s="75">
        <v>4.6656282017659E-2</v>
      </c>
      <c r="F15" s="75">
        <v>4.6656282017659E-2</v>
      </c>
    </row>
    <row r="16" spans="1:8" ht="15.75" customHeight="1" x14ac:dyDescent="0.25">
      <c r="B16" s="24" t="s">
        <v>17</v>
      </c>
      <c r="C16" s="75">
        <v>1.42339043311497E-2</v>
      </c>
      <c r="D16" s="75">
        <v>1.42339043311497E-2</v>
      </c>
      <c r="E16" s="75">
        <v>8.6553094641349006E-3</v>
      </c>
      <c r="F16" s="75">
        <v>8.6553094641349006E-3</v>
      </c>
    </row>
    <row r="17" spans="1:8" ht="15.75" customHeight="1" x14ac:dyDescent="0.25">
      <c r="B17" s="24" t="s">
        <v>18</v>
      </c>
      <c r="C17" s="75">
        <v>4.44443231968785E-8</v>
      </c>
      <c r="D17" s="75">
        <v>4.44443231968785E-8</v>
      </c>
      <c r="E17" s="75">
        <v>1.3898426614567901E-7</v>
      </c>
      <c r="F17" s="75">
        <v>1.3898426614567901E-7</v>
      </c>
    </row>
    <row r="18" spans="1:8" ht="15.75" customHeight="1" x14ac:dyDescent="0.25">
      <c r="B18" s="24" t="s">
        <v>19</v>
      </c>
      <c r="C18" s="75">
        <v>1.49231430655413E-3</v>
      </c>
      <c r="D18" s="75">
        <v>1.49231430655413E-3</v>
      </c>
      <c r="E18" s="75">
        <v>3.1168872896295101E-3</v>
      </c>
      <c r="F18" s="75">
        <v>3.1168872896295101E-3</v>
      </c>
    </row>
    <row r="19" spans="1:8" ht="15.75" customHeight="1" x14ac:dyDescent="0.25">
      <c r="B19" s="24" t="s">
        <v>20</v>
      </c>
      <c r="C19" s="75">
        <v>4.65214603956021E-2</v>
      </c>
      <c r="D19" s="75">
        <v>4.65214603956021E-2</v>
      </c>
      <c r="E19" s="75">
        <v>6.0106602073023298E-2</v>
      </c>
      <c r="F19" s="75">
        <v>6.0106602073023298E-2</v>
      </c>
    </row>
    <row r="20" spans="1:8" ht="15.75" customHeight="1" x14ac:dyDescent="0.25">
      <c r="B20" s="24" t="s">
        <v>21</v>
      </c>
      <c r="C20" s="75">
        <v>7.3804566157518504E-4</v>
      </c>
      <c r="D20" s="75">
        <v>7.3804566157518504E-4</v>
      </c>
      <c r="E20" s="75">
        <v>4.3994878237654297E-3</v>
      </c>
      <c r="F20" s="75">
        <v>4.3994878237654297E-3</v>
      </c>
    </row>
    <row r="21" spans="1:8" ht="15.75" customHeight="1" x14ac:dyDescent="0.25">
      <c r="B21" s="24" t="s">
        <v>22</v>
      </c>
      <c r="C21" s="75">
        <v>8.2269379593801498E-2</v>
      </c>
      <c r="D21" s="75">
        <v>8.2269379593801498E-2</v>
      </c>
      <c r="E21" s="75">
        <v>0.207340062839728</v>
      </c>
      <c r="F21" s="75">
        <v>0.207340062839728</v>
      </c>
    </row>
    <row r="22" spans="1:8" ht="15.75" customHeight="1" x14ac:dyDescent="0.25">
      <c r="B22" s="24" t="s">
        <v>23</v>
      </c>
      <c r="C22" s="75">
        <v>0.56362231770081739</v>
      </c>
      <c r="D22" s="75">
        <v>0.56362231770081739</v>
      </c>
      <c r="E22" s="75">
        <v>0.58042731665139591</v>
      </c>
      <c r="F22" s="75">
        <v>0.58042731665139591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2.3300000000000001E-2</v>
      </c>
    </row>
    <row r="27" spans="1:8" ht="15.75" customHeight="1" x14ac:dyDescent="0.25">
      <c r="B27" s="24" t="s">
        <v>39</v>
      </c>
      <c r="C27" s="75">
        <v>9.74E-2</v>
      </c>
    </row>
    <row r="28" spans="1:8" ht="15.75" customHeight="1" x14ac:dyDescent="0.25">
      <c r="B28" s="24" t="s">
        <v>40</v>
      </c>
      <c r="C28" s="75">
        <v>0.31609999999999999</v>
      </c>
    </row>
    <row r="29" spans="1:8" ht="15.75" customHeight="1" x14ac:dyDescent="0.25">
      <c r="B29" s="24" t="s">
        <v>41</v>
      </c>
      <c r="C29" s="75">
        <v>0.19239999999999999</v>
      </c>
    </row>
    <row r="30" spans="1:8" ht="15.75" customHeight="1" x14ac:dyDescent="0.25">
      <c r="B30" s="24" t="s">
        <v>42</v>
      </c>
      <c r="C30" s="75">
        <v>0.1069</v>
      </c>
    </row>
    <row r="31" spans="1:8" ht="15.75" customHeight="1" x14ac:dyDescent="0.25">
      <c r="B31" s="24" t="s">
        <v>43</v>
      </c>
      <c r="C31" s="75">
        <v>2.3700000000000002E-2</v>
      </c>
    </row>
    <row r="32" spans="1:8" ht="15.75" customHeight="1" x14ac:dyDescent="0.25">
      <c r="B32" s="24" t="s">
        <v>44</v>
      </c>
      <c r="C32" s="75">
        <v>2.7000000000000001E-3</v>
      </c>
    </row>
    <row r="33" spans="2:3" ht="15.75" customHeight="1" x14ac:dyDescent="0.25">
      <c r="B33" s="24" t="s">
        <v>45</v>
      </c>
      <c r="C33" s="75">
        <v>0.1893</v>
      </c>
    </row>
    <row r="34" spans="2:3" ht="15.75" customHeight="1" x14ac:dyDescent="0.25">
      <c r="B34" s="24" t="s">
        <v>46</v>
      </c>
      <c r="C34" s="75">
        <v>4.8199999997764822E-2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0.66194962232142862</v>
      </c>
      <c r="D2" s="76">
        <v>0.66194962232142862</v>
      </c>
      <c r="E2" s="76">
        <v>0.63928137522648087</v>
      </c>
      <c r="F2" s="76">
        <v>0.4849564772215269</v>
      </c>
      <c r="G2" s="76">
        <v>0.39023514285714284</v>
      </c>
    </row>
    <row r="3" spans="1:15" ht="15.75" customHeight="1" x14ac:dyDescent="0.25">
      <c r="A3" s="5"/>
      <c r="B3" s="11" t="s">
        <v>118</v>
      </c>
      <c r="C3" s="76">
        <v>0.23669713767857145</v>
      </c>
      <c r="D3" s="76">
        <v>0.23669713767857145</v>
      </c>
      <c r="E3" s="76">
        <v>0.22209775477351915</v>
      </c>
      <c r="F3" s="76">
        <v>0.30581949277847309</v>
      </c>
      <c r="G3" s="76">
        <v>0.33820379047619042</v>
      </c>
    </row>
    <row r="4" spans="1:15" ht="15.75" customHeight="1" x14ac:dyDescent="0.25">
      <c r="A4" s="5"/>
      <c r="B4" s="11" t="s">
        <v>116</v>
      </c>
      <c r="C4" s="77">
        <v>6.9193077307692322E-2</v>
      </c>
      <c r="D4" s="77">
        <v>6.9193077307692322E-2</v>
      </c>
      <c r="E4" s="77">
        <v>9.8872950286738356E-2</v>
      </c>
      <c r="F4" s="77">
        <v>0.15614502731527091</v>
      </c>
      <c r="G4" s="77">
        <v>0.20001005032679742</v>
      </c>
    </row>
    <row r="5" spans="1:15" ht="15.75" customHeight="1" x14ac:dyDescent="0.25">
      <c r="A5" s="5"/>
      <c r="B5" s="11" t="s">
        <v>119</v>
      </c>
      <c r="C5" s="77">
        <v>3.2160162692307696E-2</v>
      </c>
      <c r="D5" s="77">
        <v>3.2160162692307696E-2</v>
      </c>
      <c r="E5" s="77">
        <v>3.9747919713261651E-2</v>
      </c>
      <c r="F5" s="77">
        <v>5.3079002684729079E-2</v>
      </c>
      <c r="G5" s="77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0.89043782318181819</v>
      </c>
      <c r="D8" s="76">
        <v>0.89043782318181819</v>
      </c>
      <c r="E8" s="76">
        <v>0.90567956805882355</v>
      </c>
      <c r="F8" s="76">
        <v>0.8988178198258655</v>
      </c>
      <c r="G8" s="76">
        <v>0.91802290142906151</v>
      </c>
    </row>
    <row r="9" spans="1:15" ht="15.75" customHeight="1" x14ac:dyDescent="0.25">
      <c r="B9" s="7" t="s">
        <v>121</v>
      </c>
      <c r="C9" s="76">
        <v>7.6951416818181823E-2</v>
      </c>
      <c r="D9" s="76">
        <v>7.6951416818181823E-2</v>
      </c>
      <c r="E9" s="76">
        <v>7.8884989941176473E-2</v>
      </c>
      <c r="F9" s="76">
        <v>8.517225717413443E-2</v>
      </c>
      <c r="G9" s="76">
        <v>7.3001821137605102E-2</v>
      </c>
    </row>
    <row r="10" spans="1:15" ht="15.75" customHeight="1" x14ac:dyDescent="0.25">
      <c r="B10" s="7" t="s">
        <v>122</v>
      </c>
      <c r="C10" s="77">
        <v>2.1188069E-2</v>
      </c>
      <c r="D10" s="77">
        <v>2.1188069E-2</v>
      </c>
      <c r="E10" s="77">
        <v>1.1103619899999998E-2</v>
      </c>
      <c r="F10" s="77">
        <v>1.1981687899999999E-2</v>
      </c>
      <c r="G10" s="77">
        <v>8.2088361166666665E-3</v>
      </c>
    </row>
    <row r="11" spans="1:15" ht="15.75" customHeight="1" x14ac:dyDescent="0.25">
      <c r="B11" s="7" t="s">
        <v>123</v>
      </c>
      <c r="C11" s="77">
        <v>1.1422691E-2</v>
      </c>
      <c r="D11" s="77">
        <v>1.1422691E-2</v>
      </c>
      <c r="E11" s="77">
        <v>4.3318221000000004E-3</v>
      </c>
      <c r="F11" s="77">
        <v>4.0282351000000003E-3</v>
      </c>
      <c r="G11" s="77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0.64111971849999994</v>
      </c>
      <c r="D14" s="78">
        <v>0.61129918249399995</v>
      </c>
      <c r="E14" s="78">
        <v>0.61129918249399995</v>
      </c>
      <c r="F14" s="78">
        <v>0.28696047060300001</v>
      </c>
      <c r="G14" s="78">
        <v>0.28696047060300001</v>
      </c>
      <c r="H14" s="79">
        <v>0.73299999999999998</v>
      </c>
      <c r="I14" s="79">
        <v>0.1556291390728477</v>
      </c>
      <c r="J14" s="79">
        <v>0.17056953642384109</v>
      </c>
      <c r="K14" s="79">
        <v>0.19547019867549673</v>
      </c>
      <c r="L14" s="79">
        <v>0.184677628589</v>
      </c>
      <c r="M14" s="79">
        <v>0.15563474363899998</v>
      </c>
      <c r="N14" s="79">
        <v>0.17593189052700001</v>
      </c>
      <c r="O14" s="79">
        <v>0.18225061803100001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0.35515625888644226</v>
      </c>
      <c r="D15" s="76">
        <f t="shared" si="0"/>
        <v>0.33863680128707441</v>
      </c>
      <c r="E15" s="76">
        <f t="shared" si="0"/>
        <v>0.33863680128707441</v>
      </c>
      <c r="F15" s="76">
        <f t="shared" si="0"/>
        <v>0.15896532932429902</v>
      </c>
      <c r="G15" s="76">
        <f t="shared" si="0"/>
        <v>0.15896532932429902</v>
      </c>
      <c r="H15" s="76">
        <f t="shared" si="0"/>
        <v>0.40605448600589594</v>
      </c>
      <c r="I15" s="76">
        <f t="shared" si="0"/>
        <v>8.6212701328465577E-2</v>
      </c>
      <c r="J15" s="76">
        <f t="shared" si="0"/>
        <v>9.4489120655998279E-2</v>
      </c>
      <c r="K15" s="76">
        <f t="shared" si="0"/>
        <v>0.10828315286855278</v>
      </c>
      <c r="L15" s="76">
        <f t="shared" si="0"/>
        <v>0.10230447415210661</v>
      </c>
      <c r="M15" s="76">
        <f t="shared" si="0"/>
        <v>8.6215806047740137E-2</v>
      </c>
      <c r="N15" s="76">
        <f t="shared" si="0"/>
        <v>9.7459663547048478E-2</v>
      </c>
      <c r="O15" s="76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0.312</v>
      </c>
      <c r="D2" s="77">
        <v>0.312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8.6999999999999994E-2</v>
      </c>
      <c r="D3" s="77">
        <v>0.161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0.14899999999999999</v>
      </c>
      <c r="D4" s="77">
        <v>0.14899999999999999</v>
      </c>
      <c r="E4" s="77">
        <v>0.46100000000000002</v>
      </c>
      <c r="F4" s="77">
        <v>0.75199999999999989</v>
      </c>
      <c r="G4" s="77">
        <v>0</v>
      </c>
    </row>
    <row r="5" spans="1:7" x14ac:dyDescent="0.25">
      <c r="B5" s="43" t="s">
        <v>169</v>
      </c>
      <c r="C5" s="76">
        <f>1-SUM(C2:C4)</f>
        <v>0.45199999999999996</v>
      </c>
      <c r="D5" s="76">
        <f t="shared" ref="D5:G5" si="0">1-SUM(D2:D4)</f>
        <v>0.378</v>
      </c>
      <c r="E5" s="76">
        <f t="shared" si="0"/>
        <v>0.53899999999999992</v>
      </c>
      <c r="F5" s="76">
        <f t="shared" si="0"/>
        <v>0.24800000000000011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0.19531999999999999</v>
      </c>
      <c r="D2" s="28">
        <v>0.18801999999999999</v>
      </c>
      <c r="E2" s="28">
        <v>0.18085999999999999</v>
      </c>
      <c r="F2" s="28">
        <v>0.17396</v>
      </c>
      <c r="G2" s="28">
        <v>0.1673</v>
      </c>
      <c r="H2" s="28">
        <v>0.16086999999999999</v>
      </c>
      <c r="I2" s="28">
        <v>0.15468000000000001</v>
      </c>
      <c r="J2" s="28">
        <v>0.14871000000000001</v>
      </c>
      <c r="K2" s="28">
        <v>0.14294999999999999</v>
      </c>
      <c r="L2" s="28">
        <v>0.13741</v>
      </c>
      <c r="M2" s="28">
        <v>0.13208999999999999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1.1930000000000001E-2</v>
      </c>
      <c r="D4" s="28">
        <v>1.1679999999999999E-2</v>
      </c>
      <c r="E4" s="28">
        <v>1.1479999999999999E-2</v>
      </c>
      <c r="F4" s="28">
        <v>1.1299999999999999E-2</v>
      </c>
      <c r="G4" s="28">
        <v>1.111E-2</v>
      </c>
      <c r="H4" s="28">
        <v>1.094E-2</v>
      </c>
      <c r="I4" s="28">
        <v>1.077E-2</v>
      </c>
      <c r="J4" s="28">
        <v>1.061E-2</v>
      </c>
      <c r="K4" s="28">
        <v>1.0449999999999999E-2</v>
      </c>
      <c r="L4" s="28">
        <v>1.03E-2</v>
      </c>
      <c r="M4" s="28">
        <v>1.0160000000000001E-2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0.19517494801017687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0.14057491938741845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9.5939345164124612E-2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0.312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0.65499999999999992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13.340999999999999</v>
      </c>
      <c r="D13" s="28">
        <v>12.936999999999999</v>
      </c>
      <c r="E13" s="28">
        <v>12.614000000000001</v>
      </c>
      <c r="F13" s="28">
        <v>12.224</v>
      </c>
      <c r="G13" s="28">
        <v>11.920999999999999</v>
      </c>
      <c r="H13" s="28">
        <v>11.576000000000001</v>
      </c>
      <c r="I13" s="28">
        <v>11.282</v>
      </c>
      <c r="J13" s="28">
        <v>11.128</v>
      </c>
      <c r="K13" s="28">
        <v>10.709</v>
      </c>
      <c r="L13" s="28">
        <v>10.555999999999999</v>
      </c>
      <c r="M13" s="28">
        <v>10.281000000000001</v>
      </c>
    </row>
    <row r="14" spans="1:13" x14ac:dyDescent="0.25">
      <c r="B14" s="16" t="s">
        <v>170</v>
      </c>
      <c r="C14" s="28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46.657462083638059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42.717327128317891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236.11602045293372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0.97263747145843082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1.294528570328457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1.294528570328457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1.294528570328457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1.294528570328457</v>
      </c>
      <c r="E13" s="82" t="s">
        <v>201</v>
      </c>
    </row>
    <row r="14" spans="1:5" ht="15.75" customHeight="1" x14ac:dyDescent="0.25">
      <c r="A14" s="11" t="s">
        <v>187</v>
      </c>
      <c r="B14" s="81">
        <v>0.374</v>
      </c>
      <c r="C14" s="81">
        <v>0.95</v>
      </c>
      <c r="D14" s="82">
        <v>13.735039028338484</v>
      </c>
      <c r="E14" s="82" t="s">
        <v>201</v>
      </c>
    </row>
    <row r="15" spans="1:5" ht="15.75" customHeight="1" x14ac:dyDescent="0.25">
      <c r="A15" s="11" t="s">
        <v>207</v>
      </c>
      <c r="B15" s="81">
        <v>0.374</v>
      </c>
      <c r="C15" s="81">
        <v>0.95</v>
      </c>
      <c r="D15" s="82">
        <v>13.735039028338484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0.47428176618855961</v>
      </c>
      <c r="E17" s="82" t="s">
        <v>201</v>
      </c>
    </row>
    <row r="18" spans="1:5" ht="15.9" customHeight="1" x14ac:dyDescent="0.25">
      <c r="A18" s="52" t="s">
        <v>173</v>
      </c>
      <c r="B18" s="81">
        <v>0.68200000000000005</v>
      </c>
      <c r="C18" s="81">
        <v>0.95</v>
      </c>
      <c r="D18" s="82">
        <v>5.4969809474092575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8.8005415971440346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23.544341700323425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4.5831213765060985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19.732801874256193</v>
      </c>
      <c r="E24" s="82" t="s">
        <v>201</v>
      </c>
    </row>
    <row r="25" spans="1:5" ht="15.75" customHeight="1" x14ac:dyDescent="0.25">
      <c r="A25" s="52" t="s">
        <v>87</v>
      </c>
      <c r="B25" s="81">
        <v>0.59899999999999998</v>
      </c>
      <c r="C25" s="81">
        <v>0.95</v>
      </c>
      <c r="D25" s="82">
        <v>19.733897555781887</v>
      </c>
      <c r="E25" s="82" t="s">
        <v>201</v>
      </c>
    </row>
    <row r="26" spans="1:5" ht="15.75" customHeight="1" x14ac:dyDescent="0.25">
      <c r="A26" s="52" t="s">
        <v>137</v>
      </c>
      <c r="B26" s="81">
        <v>0.374</v>
      </c>
      <c r="C26" s="81">
        <v>0.95</v>
      </c>
      <c r="D26" s="82">
        <v>4.951930466374372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5.5815355702994207</v>
      </c>
      <c r="E27" s="82" t="s">
        <v>201</v>
      </c>
    </row>
    <row r="28" spans="1:5" ht="15.75" customHeight="1" x14ac:dyDescent="0.25">
      <c r="A28" s="52" t="s">
        <v>84</v>
      </c>
      <c r="B28" s="81">
        <v>0.59699999999999998</v>
      </c>
      <c r="C28" s="81">
        <v>0.95</v>
      </c>
      <c r="D28" s="82">
        <v>0.75781395314068545</v>
      </c>
      <c r="E28" s="82" t="s">
        <v>201</v>
      </c>
    </row>
    <row r="29" spans="1:5" ht="15.75" customHeight="1" x14ac:dyDescent="0.25">
      <c r="A29" s="52" t="s">
        <v>58</v>
      </c>
      <c r="B29" s="81">
        <v>0.68200000000000005</v>
      </c>
      <c r="C29" s="81">
        <v>0.95</v>
      </c>
      <c r="D29" s="82">
        <v>87.693263589511574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273.86174608544491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273.86174608544491</v>
      </c>
      <c r="E31" s="82" t="s">
        <v>201</v>
      </c>
    </row>
    <row r="32" spans="1:5" ht="15.75" customHeight="1" x14ac:dyDescent="0.25">
      <c r="A32" s="52" t="s">
        <v>28</v>
      </c>
      <c r="B32" s="81">
        <v>0.57499999999999996</v>
      </c>
      <c r="C32" s="81">
        <v>0.95</v>
      </c>
      <c r="D32" s="82">
        <v>0.98736889208471235</v>
      </c>
      <c r="E32" s="82" t="s">
        <v>201</v>
      </c>
    </row>
    <row r="33" spans="1:6" ht="15.75" customHeight="1" x14ac:dyDescent="0.25">
      <c r="A33" s="52" t="s">
        <v>83</v>
      </c>
      <c r="B33" s="81">
        <v>0.8859999999999999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0.44900000000000001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0.82599999999999996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0.91200000000000003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0.90300000000000002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4.0000000000000001E-3</v>
      </c>
      <c r="C38" s="81">
        <v>0.95</v>
      </c>
      <c r="D38" s="82">
        <v>1.9698988610673893</v>
      </c>
      <c r="E38" s="82" t="s">
        <v>201</v>
      </c>
    </row>
    <row r="39" spans="1:6" ht="15.75" customHeight="1" x14ac:dyDescent="0.25">
      <c r="A39" s="52" t="s">
        <v>60</v>
      </c>
      <c r="B39" s="81">
        <v>4.0000000000000001E-3</v>
      </c>
      <c r="C39" s="81">
        <v>0.95</v>
      </c>
      <c r="D39" s="82">
        <v>1.0101570062356633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2020-06-17T04:28:34Z</dcterms:modified>
</cp:coreProperties>
</file>