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2CD6584-266E-46E6-A793-8822CEA5502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4" i="2"/>
  <c r="A15" i="2"/>
  <c r="A37" i="2"/>
  <c r="A36" i="2"/>
  <c r="A32" i="2"/>
  <c r="A28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9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7" i="2" l="1"/>
  <c r="A40" i="2"/>
  <c r="A30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<sst xmlns="http://schemas.openxmlformats.org/spreadsheetml/2006/main" count="1097" uniqueCount="272">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</sst>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28.2</v>
      </c>
    </row>
    <row r="38" spans="1:5" ht="15" customHeight="1" x14ac:dyDescent="0.25">
      <c r="B38" s="16" t="s">
        <v>91</v>
      </c>
      <c r="C38" s="71">
        <v>48.6</v>
      </c>
      <c r="D38" s="17"/>
      <c r="E38" s="18"/>
    </row>
    <row r="39" spans="1:5" ht="15" customHeight="1" x14ac:dyDescent="0.25">
      <c r="B39" s="16" t="s">
        <v>90</v>
      </c>
      <c r="C39" s="71">
        <v>63.4</v>
      </c>
      <c r="D39" s="17"/>
      <c r="E39" s="17"/>
    </row>
    <row r="40" spans="1:5" ht="15" customHeight="1" x14ac:dyDescent="0.25">
      <c r="B40" s="16" t="s">
        <v>171</v>
      </c>
      <c r="C40" s="71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2.3427557104224999</v>
      </c>
      <c r="D51" s="17"/>
    </row>
    <row r="52" spans="1:4" ht="15" customHeight="1" x14ac:dyDescent="0.25">
      <c r="B52" s="16" t="s">
        <v>125</v>
      </c>
      <c r="C52" s="72">
        <v>2.43429708685</v>
      </c>
    </row>
    <row r="53" spans="1:4" ht="15.75" customHeight="1" x14ac:dyDescent="0.25">
      <c r="B53" s="16" t="s">
        <v>126</v>
      </c>
      <c r="C53" s="72">
        <v>2.43429708685</v>
      </c>
    </row>
    <row r="54" spans="1:4" ht="15.75" customHeight="1" x14ac:dyDescent="0.25">
      <c r="B54" s="16" t="s">
        <v>127</v>
      </c>
      <c r="C54" s="72">
        <v>1.5990824698500001</v>
      </c>
    </row>
    <row r="55" spans="1:4" ht="15.75" customHeight="1" x14ac:dyDescent="0.25">
      <c r="B55" s="16" t="s">
        <v>128</v>
      </c>
      <c r="C55" s="72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0.22699999999999998</v>
      </c>
      <c r="E2" s="87">
        <f>food_insecure</f>
        <v>0.22699999999999998</v>
      </c>
      <c r="F2" s="87">
        <f>food_insecure</f>
        <v>0.22699999999999998</v>
      </c>
      <c r="G2" s="87">
        <f>food_insecure</f>
        <v>0.22699999999999998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0.22699999999999998</v>
      </c>
      <c r="F5" s="87">
        <f>food_insecure</f>
        <v>0.22699999999999998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9.0105988862403841E-2</v>
      </c>
      <c r="D7" s="87">
        <f>diarrhoea_1_5mo/26</f>
        <v>9.3626811032692311E-2</v>
      </c>
      <c r="E7" s="87">
        <f>diarrhoea_6_11mo/26</f>
        <v>9.3626811032692311E-2</v>
      </c>
      <c r="F7" s="87">
        <f>diarrhoea_12_23mo/26</f>
        <v>6.1503171917307697E-2</v>
      </c>
      <c r="G7" s="87">
        <f>diarrhoea_24_59mo/26</f>
        <v>6.1503171917307697E-2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0.22699999999999998</v>
      </c>
      <c r="F8" s="87">
        <f>food_insecure</f>
        <v>0.22699999999999998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0.54400000000000004</v>
      </c>
      <c r="E9" s="87">
        <f>IF(ISBLANK(comm_deliv), frac_children_health_facility,1)</f>
        <v>0.54400000000000004</v>
      </c>
      <c r="F9" s="87">
        <f>IF(ISBLANK(comm_deliv), frac_children_health_facility,1)</f>
        <v>0.54400000000000004</v>
      </c>
      <c r="G9" s="87">
        <f>IF(ISBLANK(comm_deliv), frac_children_health_facility,1)</f>
        <v>0.54400000000000004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9.0105988862403841E-2</v>
      </c>
      <c r="D11" s="87">
        <f>diarrhoea_1_5mo/26</f>
        <v>9.3626811032692311E-2</v>
      </c>
      <c r="E11" s="87">
        <f>diarrhoea_6_11mo/26</f>
        <v>9.3626811032692311E-2</v>
      </c>
      <c r="F11" s="87">
        <f>diarrhoea_12_23mo/26</f>
        <v>6.1503171917307697E-2</v>
      </c>
      <c r="G11" s="87">
        <f>diarrhoea_24_59mo/26</f>
        <v>6.1503171917307697E-2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0.22699999999999998</v>
      </c>
      <c r="I14" s="87">
        <f>food_insecure</f>
        <v>0.22699999999999998</v>
      </c>
      <c r="J14" s="87">
        <f>food_insecure</f>
        <v>0.22699999999999998</v>
      </c>
      <c r="K14" s="87">
        <f>food_insecure</f>
        <v>0.22699999999999998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0.36899999999999999</v>
      </c>
      <c r="I17" s="87">
        <f>frac_PW_health_facility</f>
        <v>0.36899999999999999</v>
      </c>
      <c r="J17" s="87">
        <f>frac_PW_health_facility</f>
        <v>0.36899999999999999</v>
      </c>
      <c r="K17" s="87">
        <f>frac_PW_health_facility</f>
        <v>0.36899999999999999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0.4032</v>
      </c>
      <c r="I18" s="87">
        <f>frac_malaria_risk</f>
        <v>0.4032</v>
      </c>
      <c r="J18" s="87">
        <f>frac_malaria_risk</f>
        <v>0.4032</v>
      </c>
      <c r="K18" s="87">
        <f>frac_malaria_risk</f>
        <v>0.4032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0.38700000000000001</v>
      </c>
      <c r="M23" s="87">
        <f>famplan_unmet_need</f>
        <v>0.38700000000000001</v>
      </c>
      <c r="N23" s="87">
        <f>famplan_unmet_need</f>
        <v>0.38700000000000001</v>
      </c>
      <c r="O23" s="87">
        <f>famplan_unmet_need</f>
        <v>0.38700000000000001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0.21607543389358538</v>
      </c>
      <c r="M24" s="87">
        <f>(1-food_insecure)*(0.49)+food_insecure*(0.7)</f>
        <v>0.53766999999999998</v>
      </c>
      <c r="N24" s="87">
        <f>(1-food_insecure)*(0.49)+food_insecure*(0.7)</f>
        <v>0.53766999999999998</v>
      </c>
      <c r="O24" s="87">
        <f>(1-food_insecure)*(0.49)+food_insecure*(0.7)</f>
        <v>0.53766999999999998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9.2603757382965168E-2</v>
      </c>
      <c r="M25" s="87">
        <f>(1-food_insecure)*(0.21)+food_insecure*(0.3)</f>
        <v>0.23043</v>
      </c>
      <c r="N25" s="87">
        <f>(1-food_insecure)*(0.21)+food_insecure*(0.3)</f>
        <v>0.23043</v>
      </c>
      <c r="O25" s="87">
        <f>(1-food_insecure)*(0.21)+food_insecure*(0.3)</f>
        <v>0.23043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9.3194511726379464E-2</v>
      </c>
      <c r="M26" s="87">
        <f>(1-food_insecure)*(0.3)</f>
        <v>0.2319</v>
      </c>
      <c r="N26" s="87">
        <f>(1-food_insecure)*(0.3)</f>
        <v>0.2319</v>
      </c>
      <c r="O26" s="87">
        <f>(1-food_insecure)*(0.3)</f>
        <v>0.2319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0.59812629699706998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0.4032</v>
      </c>
      <c r="D33" s="87">
        <f t="shared" si="3"/>
        <v>0.4032</v>
      </c>
      <c r="E33" s="87">
        <f t="shared" si="3"/>
        <v>0.4032</v>
      </c>
      <c r="F33" s="87">
        <f t="shared" si="3"/>
        <v>0.4032</v>
      </c>
      <c r="G33" s="87">
        <f t="shared" si="3"/>
        <v>0.4032</v>
      </c>
      <c r="H33" s="87">
        <f t="shared" si="3"/>
        <v>0.4032</v>
      </c>
      <c r="I33" s="87">
        <f t="shared" si="3"/>
        <v>0.4032</v>
      </c>
      <c r="J33" s="87">
        <f t="shared" si="3"/>
        <v>0.4032</v>
      </c>
      <c r="K33" s="87">
        <f t="shared" si="3"/>
        <v>0.4032</v>
      </c>
      <c r="L33" s="87">
        <f t="shared" si="3"/>
        <v>0.4032</v>
      </c>
      <c r="M33" s="87">
        <f t="shared" si="3"/>
        <v>0.4032</v>
      </c>
      <c r="N33" s="87">
        <f t="shared" si="3"/>
        <v>0.4032</v>
      </c>
      <c r="O33" s="87">
        <f t="shared" si="3"/>
        <v>0.4032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157407.88500000001</v>
      </c>
      <c r="C2" s="74">
        <v>346000</v>
      </c>
      <c r="D2" s="74">
        <v>674000</v>
      </c>
      <c r="E2" s="74">
        <v>540000</v>
      </c>
      <c r="F2" s="74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156286.95440000002</v>
      </c>
      <c r="C3" s="74">
        <v>348000</v>
      </c>
      <c r="D3" s="74">
        <v>675000</v>
      </c>
      <c r="E3" s="74">
        <v>556000</v>
      </c>
      <c r="F3" s="74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7">
        <f t="shared" si="2"/>
        <v>2022</v>
      </c>
      <c r="B4" s="73">
        <v>155037.00379999998</v>
      </c>
      <c r="C4" s="74">
        <v>351000</v>
      </c>
      <c r="D4" s="74">
        <v>673000</v>
      </c>
      <c r="E4" s="74">
        <v>572000</v>
      </c>
      <c r="F4" s="74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7">
        <f t="shared" si="2"/>
        <v>2023</v>
      </c>
      <c r="B5" s="73">
        <v>153660.72</v>
      </c>
      <c r="C5" s="74">
        <v>355000</v>
      </c>
      <c r="D5" s="74">
        <v>670000</v>
      </c>
      <c r="E5" s="74">
        <v>588000</v>
      </c>
      <c r="F5" s="74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7">
        <f t="shared" si="2"/>
        <v>2024</v>
      </c>
      <c r="B6" s="73">
        <v>152140.61199999996</v>
      </c>
      <c r="C6" s="74">
        <v>359000</v>
      </c>
      <c r="D6" s="74">
        <v>667000</v>
      </c>
      <c r="E6" s="74">
        <v>600000</v>
      </c>
      <c r="F6" s="74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7">
        <f t="shared" si="2"/>
        <v>2025</v>
      </c>
      <c r="B7" s="73">
        <v>150539.9</v>
      </c>
      <c r="C7" s="74">
        <v>362000</v>
      </c>
      <c r="D7" s="74">
        <v>666000</v>
      </c>
      <c r="E7" s="74">
        <v>612000</v>
      </c>
      <c r="F7" s="74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7">
        <f t="shared" si="2"/>
        <v>2026</v>
      </c>
      <c r="B8" s="73">
        <v>149347.101</v>
      </c>
      <c r="C8" s="74">
        <v>364000</v>
      </c>
      <c r="D8" s="74">
        <v>666000</v>
      </c>
      <c r="E8" s="74">
        <v>622000</v>
      </c>
      <c r="F8" s="74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7">
        <f t="shared" si="2"/>
        <v>2027</v>
      </c>
      <c r="B9" s="73">
        <v>148069.72800000003</v>
      </c>
      <c r="C9" s="74">
        <v>364000</v>
      </c>
      <c r="D9" s="74">
        <v>668000</v>
      </c>
      <c r="E9" s="74">
        <v>630000</v>
      </c>
      <c r="F9" s="74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7">
        <f t="shared" si="2"/>
        <v>2028</v>
      </c>
      <c r="B10" s="73">
        <v>146690.31300000002</v>
      </c>
      <c r="C10" s="74">
        <v>364000</v>
      </c>
      <c r="D10" s="74">
        <v>670000</v>
      </c>
      <c r="E10" s="74">
        <v>636000</v>
      </c>
      <c r="F10" s="74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7">
        <f t="shared" si="2"/>
        <v>2029</v>
      </c>
      <c r="B11" s="73">
        <v>145211.11800000002</v>
      </c>
      <c r="C11" s="74">
        <v>364000</v>
      </c>
      <c r="D11" s="74">
        <v>673000</v>
      </c>
      <c r="E11" s="74">
        <v>640000</v>
      </c>
      <c r="F11" s="74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7">
        <f t="shared" si="2"/>
        <v>2030</v>
      </c>
      <c r="B12" s="73">
        <v>143634.405</v>
      </c>
      <c r="C12" s="74">
        <v>364000</v>
      </c>
      <c r="D12" s="74">
        <v>677000</v>
      </c>
      <c r="E12" s="74">
        <v>642000</v>
      </c>
      <c r="F12" s="74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7" t="str">
        <f t="shared" si="2"/>
        <v/>
      </c>
      <c r="B13" s="73">
        <v>345000</v>
      </c>
      <c r="C13" s="74">
        <v>673000</v>
      </c>
      <c r="D13" s="74">
        <v>525000</v>
      </c>
      <c r="E13" s="74">
        <v>374000</v>
      </c>
      <c r="F13" s="74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4.8623659499999992E-2</v>
      </c>
    </row>
    <row r="4" spans="1:8" ht="15.75" customHeight="1" x14ac:dyDescent="0.25">
      <c r="B4" s="24" t="s">
        <v>7</v>
      </c>
      <c r="C4" s="75">
        <v>0.13058240858071474</v>
      </c>
    </row>
    <row r="5" spans="1:8" ht="15.75" customHeight="1" x14ac:dyDescent="0.25">
      <c r="B5" s="24" t="s">
        <v>8</v>
      </c>
      <c r="C5" s="75">
        <v>0.1644876982650636</v>
      </c>
    </row>
    <row r="6" spans="1:8" ht="15.75" customHeight="1" x14ac:dyDescent="0.25">
      <c r="B6" s="24" t="s">
        <v>10</v>
      </c>
      <c r="C6" s="75">
        <v>0.11228760820342107</v>
      </c>
    </row>
    <row r="7" spans="1:8" ht="15.75" customHeight="1" x14ac:dyDescent="0.25">
      <c r="B7" s="24" t="s">
        <v>13</v>
      </c>
      <c r="C7" s="75">
        <v>0.24091062873383173</v>
      </c>
    </row>
    <row r="8" spans="1:8" ht="15.75" customHeight="1" x14ac:dyDescent="0.25">
      <c r="B8" s="24" t="s">
        <v>14</v>
      </c>
      <c r="C8" s="75">
        <v>3.7469751068883572E-3</v>
      </c>
    </row>
    <row r="9" spans="1:8" ht="15.75" customHeight="1" x14ac:dyDescent="0.25">
      <c r="B9" s="24" t="s">
        <v>27</v>
      </c>
      <c r="C9" s="75">
        <v>0.15044767396464925</v>
      </c>
    </row>
    <row r="10" spans="1:8" ht="15.75" customHeight="1" x14ac:dyDescent="0.25">
      <c r="B10" s="24" t="s">
        <v>15</v>
      </c>
      <c r="C10" s="75">
        <v>0.14891334764543118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0.146960871974222</v>
      </c>
      <c r="D14" s="75">
        <v>0.146960871974222</v>
      </c>
      <c r="E14" s="75">
        <v>0.17512424231495496</v>
      </c>
      <c r="F14" s="75">
        <v>0.17512424231495496</v>
      </c>
    </row>
    <row r="15" spans="1:8" ht="15.75" customHeight="1" x14ac:dyDescent="0.25">
      <c r="B15" s="24" t="s">
        <v>16</v>
      </c>
      <c r="C15" s="75">
        <v>0.40495383024951404</v>
      </c>
      <c r="D15" s="75">
        <v>0.40495383024951404</v>
      </c>
      <c r="E15" s="75">
        <v>0.24183662948367901</v>
      </c>
      <c r="F15" s="75">
        <v>0.24183662948367901</v>
      </c>
    </row>
    <row r="16" spans="1:8" ht="15.75" customHeight="1" x14ac:dyDescent="0.25">
      <c r="B16" s="24" t="s">
        <v>17</v>
      </c>
      <c r="C16" s="75">
        <v>4.8574112296494602E-2</v>
      </c>
      <c r="D16" s="75">
        <v>4.8574112296494602E-2</v>
      </c>
      <c r="E16" s="75">
        <v>3.43842963510309E-2</v>
      </c>
      <c r="F16" s="75">
        <v>3.43842963510309E-2</v>
      </c>
    </row>
    <row r="17" spans="1:8" ht="15.75" customHeight="1" x14ac:dyDescent="0.25">
      <c r="B17" s="24" t="s">
        <v>18</v>
      </c>
      <c r="C17" s="75">
        <v>4.8165721262703404E-3</v>
      </c>
      <c r="D17" s="75">
        <v>4.8165721262703404E-3</v>
      </c>
      <c r="E17" s="75">
        <v>2.7724220628715105E-2</v>
      </c>
      <c r="F17" s="75">
        <v>2.7724220628715105E-2</v>
      </c>
    </row>
    <row r="18" spans="1:8" ht="15.75" customHeight="1" x14ac:dyDescent="0.25">
      <c r="B18" s="24" t="s">
        <v>19</v>
      </c>
      <c r="C18" s="75">
        <v>3.31731210195005E-4</v>
      </c>
      <c r="D18" s="75">
        <v>3.31731210195005E-4</v>
      </c>
      <c r="E18" s="75">
        <v>4.7532062437937399E-4</v>
      </c>
      <c r="F18" s="75">
        <v>4.7532062437937399E-4</v>
      </c>
    </row>
    <row r="19" spans="1:8" ht="15.75" customHeight="1" x14ac:dyDescent="0.25">
      <c r="B19" s="24" t="s">
        <v>20</v>
      </c>
      <c r="C19" s="75">
        <v>1.7129650087723901E-2</v>
      </c>
      <c r="D19" s="75">
        <v>1.7129650087723901E-2</v>
      </c>
      <c r="E19" s="75">
        <v>4.1211645527885601E-2</v>
      </c>
      <c r="F19" s="75">
        <v>4.1211645527885601E-2</v>
      </c>
    </row>
    <row r="20" spans="1:8" ht="15.75" customHeight="1" x14ac:dyDescent="0.25">
      <c r="B20" s="24" t="s">
        <v>21</v>
      </c>
      <c r="C20" s="75">
        <v>3.4433513835164702E-3</v>
      </c>
      <c r="D20" s="75">
        <v>3.4433513835164702E-3</v>
      </c>
      <c r="E20" s="75">
        <v>3.9982567455281399E-2</v>
      </c>
      <c r="F20" s="75">
        <v>3.9982567455281399E-2</v>
      </c>
    </row>
    <row r="21" spans="1:8" ht="15.75" customHeight="1" x14ac:dyDescent="0.25">
      <c r="B21" s="24" t="s">
        <v>22</v>
      </c>
      <c r="C21" s="75">
        <v>6.1333291331220598E-2</v>
      </c>
      <c r="D21" s="75">
        <v>6.1333291331220598E-2</v>
      </c>
      <c r="E21" s="75">
        <v>0.17033511520233099</v>
      </c>
      <c r="F21" s="75">
        <v>0.17033511520233099</v>
      </c>
    </row>
    <row r="22" spans="1:8" ht="15.75" customHeight="1" x14ac:dyDescent="0.25">
      <c r="B22" s="24" t="s">
        <v>23</v>
      </c>
      <c r="C22" s="75">
        <v>0.31245658934084308</v>
      </c>
      <c r="D22" s="75">
        <v>0.31245658934084308</v>
      </c>
      <c r="E22" s="75">
        <v>0.2689259624117426</v>
      </c>
      <c r="F22" s="75">
        <v>0.2689259624117426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4.7899999999999998E-2</v>
      </c>
    </row>
    <row r="27" spans="1:8" ht="15.75" customHeight="1" x14ac:dyDescent="0.25">
      <c r="B27" s="24" t="s">
        <v>39</v>
      </c>
      <c r="C27" s="75">
        <v>1.8500000000000003E-2</v>
      </c>
    </row>
    <row r="28" spans="1:8" ht="15.75" customHeight="1" x14ac:dyDescent="0.25">
      <c r="B28" s="24" t="s">
        <v>40</v>
      </c>
      <c r="C28" s="75">
        <v>0.22889999999999999</v>
      </c>
    </row>
    <row r="29" spans="1:8" ht="15.75" customHeight="1" x14ac:dyDescent="0.25">
      <c r="B29" s="24" t="s">
        <v>41</v>
      </c>
      <c r="C29" s="75">
        <v>0.1384</v>
      </c>
    </row>
    <row r="30" spans="1:8" ht="15.75" customHeight="1" x14ac:dyDescent="0.25">
      <c r="B30" s="24" t="s">
        <v>42</v>
      </c>
      <c r="C30" s="75">
        <v>4.9200000000000001E-2</v>
      </c>
    </row>
    <row r="31" spans="1:8" ht="15.75" customHeight="1" x14ac:dyDescent="0.25">
      <c r="B31" s="24" t="s">
        <v>43</v>
      </c>
      <c r="C31" s="75">
        <v>7.0300000000000001E-2</v>
      </c>
    </row>
    <row r="32" spans="1:8" ht="15.75" customHeight="1" x14ac:dyDescent="0.25">
      <c r="B32" s="24" t="s">
        <v>44</v>
      </c>
      <c r="C32" s="75">
        <v>0.14910000000000001</v>
      </c>
    </row>
    <row r="33" spans="2:3" ht="15.75" customHeight="1" x14ac:dyDescent="0.25">
      <c r="B33" s="24" t="s">
        <v>45</v>
      </c>
      <c r="C33" s="75">
        <v>0.12429999999999999</v>
      </c>
    </row>
    <row r="34" spans="2:3" ht="15.75" customHeight="1" x14ac:dyDescent="0.25">
      <c r="B34" s="24" t="s">
        <v>46</v>
      </c>
      <c r="C34" s="75">
        <v>0.1734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0.54844139250000001</v>
      </c>
      <c r="D2" s="76">
        <v>0.54844139250000001</v>
      </c>
      <c r="E2" s="76">
        <v>0.45667088887159529</v>
      </c>
      <c r="F2" s="76">
        <v>0.26714845199999998</v>
      </c>
      <c r="G2" s="76">
        <v>0.20097319300626307</v>
      </c>
    </row>
    <row r="3" spans="1:15" ht="15.75" customHeight="1" x14ac:dyDescent="0.25">
      <c r="A3" s="5"/>
      <c r="B3" s="11" t="s">
        <v>118</v>
      </c>
      <c r="C3" s="76">
        <v>0.25074460749999999</v>
      </c>
      <c r="D3" s="76">
        <v>0.25074460749999999</v>
      </c>
      <c r="E3" s="76">
        <v>0.31377387112840466</v>
      </c>
      <c r="F3" s="76">
        <v>0.293162908</v>
      </c>
      <c r="G3" s="76">
        <v>0.27796292366040359</v>
      </c>
    </row>
    <row r="4" spans="1:15" ht="15.75" customHeight="1" x14ac:dyDescent="0.25">
      <c r="A4" s="5"/>
      <c r="B4" s="11" t="s">
        <v>116</v>
      </c>
      <c r="C4" s="77">
        <v>0.11245583999999997</v>
      </c>
      <c r="D4" s="77">
        <v>0.11245583999999997</v>
      </c>
      <c r="E4" s="77">
        <v>0.15337096820960699</v>
      </c>
      <c r="F4" s="77">
        <v>0.25481955272727275</v>
      </c>
      <c r="G4" s="77">
        <v>0.2960362945617403</v>
      </c>
    </row>
    <row r="5" spans="1:15" ht="15.75" customHeight="1" x14ac:dyDescent="0.25">
      <c r="A5" s="5"/>
      <c r="B5" s="11" t="s">
        <v>119</v>
      </c>
      <c r="C5" s="77">
        <v>8.8358160000000005E-2</v>
      </c>
      <c r="D5" s="77">
        <v>8.8358160000000005E-2</v>
      </c>
      <c r="E5" s="77">
        <v>7.6184271790393013E-2</v>
      </c>
      <c r="F5" s="77">
        <v>0.1848690872727273</v>
      </c>
      <c r="G5" s="77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0.79881734182905983</v>
      </c>
      <c r="D8" s="76">
        <v>0.79881734182905983</v>
      </c>
      <c r="E8" s="76">
        <v>0.68454316867826093</v>
      </c>
      <c r="F8" s="76">
        <v>0.67699935597642014</v>
      </c>
      <c r="G8" s="76">
        <v>0.72869013382278491</v>
      </c>
    </row>
    <row r="9" spans="1:15" ht="15.75" customHeight="1" x14ac:dyDescent="0.25">
      <c r="B9" s="7" t="s">
        <v>121</v>
      </c>
      <c r="C9" s="76">
        <v>0.13346823417094017</v>
      </c>
      <c r="D9" s="76">
        <v>0.13346823417094017</v>
      </c>
      <c r="E9" s="76">
        <v>0.23083432432173914</v>
      </c>
      <c r="F9" s="76">
        <v>0.24915958702357982</v>
      </c>
      <c r="G9" s="76">
        <v>0.21502331817721523</v>
      </c>
    </row>
    <row r="10" spans="1:15" ht="15.75" customHeight="1" x14ac:dyDescent="0.25">
      <c r="B10" s="7" t="s">
        <v>122</v>
      </c>
      <c r="C10" s="77">
        <v>4.1438463000000002E-2</v>
      </c>
      <c r="D10" s="77">
        <v>4.1438463000000002E-2</v>
      </c>
      <c r="E10" s="77">
        <v>6.2751032999999998E-2</v>
      </c>
      <c r="F10" s="77">
        <v>5.0057167999999999E-2</v>
      </c>
      <c r="G10" s="77">
        <v>4.1062595999999993E-2</v>
      </c>
    </row>
    <row r="11" spans="1:15" ht="15.75" customHeight="1" x14ac:dyDescent="0.25">
      <c r="B11" s="7" t="s">
        <v>123</v>
      </c>
      <c r="C11" s="77">
        <v>2.6275961E-2</v>
      </c>
      <c r="D11" s="77">
        <v>2.6275961E-2</v>
      </c>
      <c r="E11" s="77">
        <v>2.1871474000000002E-2</v>
      </c>
      <c r="F11" s="77">
        <v>2.3783888999999999E-2</v>
      </c>
      <c r="G11" s="77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0.50327564699999994</v>
      </c>
      <c r="D14" s="78">
        <v>0.51439987297800005</v>
      </c>
      <c r="E14" s="78">
        <v>0.51439987297800005</v>
      </c>
      <c r="F14" s="78">
        <v>0.32239856251900001</v>
      </c>
      <c r="G14" s="78">
        <v>0.32239856251900001</v>
      </c>
      <c r="H14" s="79">
        <v>0.45700000000000002</v>
      </c>
      <c r="I14" s="79">
        <v>0.45700000000000002</v>
      </c>
      <c r="J14" s="79">
        <v>0.45700000000000002</v>
      </c>
      <c r="K14" s="79">
        <v>0.45700000000000002</v>
      </c>
      <c r="L14" s="79">
        <v>0.33899103654599999</v>
      </c>
      <c r="M14" s="79">
        <v>0.24651967027400001</v>
      </c>
      <c r="N14" s="79">
        <v>0.21131787072999997</v>
      </c>
      <c r="O14" s="79">
        <v>0.23360000111700002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0.25715044376028318</v>
      </c>
      <c r="D15" s="76">
        <f t="shared" si="0"/>
        <v>0.26283440574768369</v>
      </c>
      <c r="E15" s="76">
        <f t="shared" si="0"/>
        <v>0.26283440574768369</v>
      </c>
      <c r="F15" s="76">
        <f t="shared" si="0"/>
        <v>0.16473066780328088</v>
      </c>
      <c r="G15" s="76">
        <f t="shared" si="0"/>
        <v>0.16473066780328088</v>
      </c>
      <c r="H15" s="76">
        <f t="shared" si="0"/>
        <v>0.23350574083798142</v>
      </c>
      <c r="I15" s="76">
        <f t="shared" si="0"/>
        <v>0.23350574083798142</v>
      </c>
      <c r="J15" s="76">
        <f t="shared" si="0"/>
        <v>0.23350574083798142</v>
      </c>
      <c r="K15" s="76">
        <f t="shared" si="0"/>
        <v>0.23350574083798142</v>
      </c>
      <c r="L15" s="76">
        <f t="shared" si="0"/>
        <v>0.17320865016654041</v>
      </c>
      <c r="M15" s="76">
        <f t="shared" si="0"/>
        <v>0.12596008367279055</v>
      </c>
      <c r="N15" s="76">
        <f t="shared" si="0"/>
        <v>0.10797360165670335</v>
      </c>
      <c r="O15" s="76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0.51700000000000002</v>
      </c>
      <c r="D2" s="77">
        <v>0.36799999999999999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0.27600000000000002</v>
      </c>
      <c r="D3" s="77">
        <v>0.27200000000000002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0.16399999999999998</v>
      </c>
      <c r="D4" s="77">
        <v>0.27699999999999997</v>
      </c>
      <c r="E4" s="77">
        <v>0.86299999999999999</v>
      </c>
      <c r="F4" s="77">
        <v>0.56799999999999995</v>
      </c>
      <c r="G4" s="77">
        <v>0</v>
      </c>
    </row>
    <row r="5" spans="1:7" x14ac:dyDescent="0.25">
      <c r="B5" s="43" t="s">
        <v>169</v>
      </c>
      <c r="C5" s="76">
        <f>1-SUM(C2:C4)</f>
        <v>4.2999999999999927E-2</v>
      </c>
      <c r="D5" s="76">
        <f t="shared" ref="D5:G5" si="0">1-SUM(D2:D4)</f>
        <v>8.2999999999999963E-2</v>
      </c>
      <c r="E5" s="76">
        <f t="shared" si="0"/>
        <v>0.13700000000000001</v>
      </c>
      <c r="F5" s="76">
        <f t="shared" si="0"/>
        <v>0.43200000000000005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0.41981999999999997</v>
      </c>
      <c r="D2" s="28">
        <v>0.41033000000000003</v>
      </c>
      <c r="E2" s="28">
        <v>0.40236</v>
      </c>
      <c r="F2" s="28">
        <v>0.39448</v>
      </c>
      <c r="G2" s="28">
        <v>0.38673000000000002</v>
      </c>
      <c r="H2" s="28">
        <v>0.37908000000000003</v>
      </c>
      <c r="I2" s="28">
        <v>0.37152000000000002</v>
      </c>
      <c r="J2" s="28">
        <v>0.36404000000000003</v>
      </c>
      <c r="K2" s="28">
        <v>0.35668</v>
      </c>
      <c r="L2" s="28">
        <v>0.34944000000000003</v>
      </c>
      <c r="M2" s="28">
        <v>0.34232000000000001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5.8760000000000007E-2</v>
      </c>
      <c r="D4" s="28">
        <v>5.8220000000000001E-2</v>
      </c>
      <c r="E4" s="28">
        <v>5.7839999999999996E-2</v>
      </c>
      <c r="F4" s="28">
        <v>5.747E-2</v>
      </c>
      <c r="G4" s="28">
        <v>5.7110000000000001E-2</v>
      </c>
      <c r="H4" s="28">
        <v>5.6760000000000005E-2</v>
      </c>
      <c r="I4" s="28">
        <v>5.6420000000000005E-2</v>
      </c>
      <c r="J4" s="28">
        <v>5.6090000000000001E-2</v>
      </c>
      <c r="K4" s="28">
        <v>5.5759999999999997E-2</v>
      </c>
      <c r="L4" s="28">
        <v>5.5439999999999996E-2</v>
      </c>
      <c r="M4" s="28">
        <v>5.5129999999999998E-2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0.18425668269237144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0.23350574083798145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0.12568478404452116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0.39283333333333331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0.66633333333333333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50.427999999999997</v>
      </c>
      <c r="D13" s="28">
        <v>48.356000000000002</v>
      </c>
      <c r="E13" s="28">
        <v>46.442</v>
      </c>
      <c r="F13" s="28">
        <v>44.618000000000002</v>
      </c>
      <c r="G13" s="28">
        <v>42.960999999999999</v>
      </c>
      <c r="H13" s="28">
        <v>41.366999999999997</v>
      </c>
      <c r="I13" s="28">
        <v>39.817999999999998</v>
      </c>
      <c r="J13" s="28">
        <v>38.741999999999997</v>
      </c>
      <c r="K13" s="28">
        <v>36.973999999999997</v>
      </c>
      <c r="L13" s="28">
        <v>35.817999999999998</v>
      </c>
      <c r="M13" s="28">
        <v>34.639000000000003</v>
      </c>
    </row>
    <row r="14" spans="1:13" x14ac:dyDescent="0.25">
      <c r="B14" s="16" t="s">
        <v>170</v>
      </c>
      <c r="C14" s="28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46.514149795651832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42.714114955724838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233.86921568365631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0.6968996460704564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1.2913163977354039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1.2913163977354039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1.2913163977354039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1.2913163977354039</v>
      </c>
      <c r="E13" s="82" t="s">
        <v>201</v>
      </c>
    </row>
    <row r="14" spans="1:5" ht="15.75" customHeight="1" x14ac:dyDescent="0.25">
      <c r="A14" s="11" t="s">
        <v>187</v>
      </c>
      <c r="B14" s="81">
        <v>0.252</v>
      </c>
      <c r="C14" s="81">
        <v>0.95</v>
      </c>
      <c r="D14" s="82">
        <v>13.73182685574543</v>
      </c>
      <c r="E14" s="82" t="s">
        <v>201</v>
      </c>
    </row>
    <row r="15" spans="1:5" ht="15.75" customHeight="1" x14ac:dyDescent="0.25">
      <c r="A15" s="11" t="s">
        <v>207</v>
      </c>
      <c r="B15" s="81">
        <v>0.252</v>
      </c>
      <c r="C15" s="81">
        <v>0.95</v>
      </c>
      <c r="D15" s="82">
        <v>13.73182685574543</v>
      </c>
      <c r="E15" s="82" t="s">
        <v>201</v>
      </c>
    </row>
    <row r="16" spans="1:5" ht="15.75" customHeight="1" x14ac:dyDescent="0.25">
      <c r="A16" s="52" t="s">
        <v>57</v>
      </c>
      <c r="B16" s="81">
        <v>3.1E-2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0.47098850075500903</v>
      </c>
      <c r="E17" s="82" t="s">
        <v>201</v>
      </c>
    </row>
    <row r="18" spans="1:5" ht="15.9" customHeight="1" x14ac:dyDescent="0.25">
      <c r="A18" s="52" t="s">
        <v>173</v>
      </c>
      <c r="B18" s="81">
        <v>0.33500000000000002</v>
      </c>
      <c r="C18" s="81">
        <v>0.95</v>
      </c>
      <c r="D18" s="82">
        <v>5.4458602900381443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7.0380951679412087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23.53711431198905</v>
      </c>
      <c r="E22" s="82" t="s">
        <v>201</v>
      </c>
    </row>
    <row r="23" spans="1:5" ht="15.75" customHeight="1" x14ac:dyDescent="0.25">
      <c r="A23" s="52" t="s">
        <v>34</v>
      </c>
      <c r="B23" s="81">
        <v>0.502</v>
      </c>
      <c r="C23" s="81">
        <v>0.95</v>
      </c>
      <c r="D23" s="82">
        <v>4.58111376863544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19.73010065732856</v>
      </c>
      <c r="E24" s="82" t="s">
        <v>201</v>
      </c>
    </row>
    <row r="25" spans="1:5" ht="15.75" customHeight="1" x14ac:dyDescent="0.25">
      <c r="A25" s="52" t="s">
        <v>87</v>
      </c>
      <c r="B25" s="81">
        <v>3.2000000000000001E-2</v>
      </c>
      <c r="C25" s="81">
        <v>0.95</v>
      </c>
      <c r="D25" s="82">
        <v>19.713275120117366</v>
      </c>
      <c r="E25" s="82" t="s">
        <v>201</v>
      </c>
    </row>
    <row r="26" spans="1:5" ht="15.75" customHeight="1" x14ac:dyDescent="0.25">
      <c r="A26" s="52" t="s">
        <v>137</v>
      </c>
      <c r="B26" s="81">
        <v>0.252</v>
      </c>
      <c r="C26" s="81">
        <v>0.95</v>
      </c>
      <c r="D26" s="82">
        <v>4.9447030780400016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5.5597296519104074</v>
      </c>
      <c r="E27" s="82" t="s">
        <v>201</v>
      </c>
    </row>
    <row r="28" spans="1:5" ht="15.75" customHeight="1" x14ac:dyDescent="0.25">
      <c r="A28" s="52" t="s">
        <v>84</v>
      </c>
      <c r="B28" s="81">
        <v>0.56100000000000005</v>
      </c>
      <c r="C28" s="81">
        <v>0.95</v>
      </c>
      <c r="D28" s="82">
        <v>0.75580732856849808</v>
      </c>
      <c r="E28" s="82" t="s">
        <v>201</v>
      </c>
    </row>
    <row r="29" spans="1:5" ht="15.75" customHeight="1" x14ac:dyDescent="0.25">
      <c r="A29" s="52" t="s">
        <v>58</v>
      </c>
      <c r="B29" s="81">
        <v>0.33500000000000002</v>
      </c>
      <c r="C29" s="81">
        <v>0.95</v>
      </c>
      <c r="D29" s="82">
        <v>87.366174813676366</v>
      </c>
      <c r="E29" s="82" t="s">
        <v>201</v>
      </c>
    </row>
    <row r="30" spans="1:5" ht="15.75" customHeight="1" x14ac:dyDescent="0.25">
      <c r="A30" s="52" t="s">
        <v>67</v>
      </c>
      <c r="B30" s="81">
        <v>2.4E-2</v>
      </c>
      <c r="C30" s="81">
        <v>0.95</v>
      </c>
      <c r="D30" s="82">
        <v>340.72773443009805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340.72773443009805</v>
      </c>
      <c r="E31" s="82" t="s">
        <v>201</v>
      </c>
    </row>
    <row r="32" spans="1:5" ht="15.75" customHeight="1" x14ac:dyDescent="0.25">
      <c r="A32" s="52" t="s">
        <v>28</v>
      </c>
      <c r="B32" s="81">
        <v>0.88</v>
      </c>
      <c r="C32" s="81">
        <v>0.95</v>
      </c>
      <c r="D32" s="82">
        <v>0.98014443964829323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0.18600000000000003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0.70900000000000007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0.75700000000000001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0.28399999999999997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0.152</v>
      </c>
      <c r="C38" s="81">
        <v>0.95</v>
      </c>
      <c r="D38" s="82">
        <v>1.9679566301006015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1.0029296179012941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2020-06-17T04:28:51Z</dcterms:modified>
</cp:coreProperties>
</file>