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51D61D4-7D6A-442E-AA8E-80988D80177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6" i="51" l="1"/>
  <c r="A35" i="2"/>
  <c r="A21" i="2"/>
  <c r="A16" i="2"/>
  <c r="A31" i="2"/>
  <c r="A17" i="2"/>
  <c r="A38" i="2"/>
  <c r="I6" i="2"/>
  <c r="I3" i="2"/>
  <c r="C8" i="51"/>
  <c r="A39" i="2"/>
  <c r="A25" i="2"/>
  <c r="A18" i="2"/>
  <c r="A23" i="2"/>
  <c r="A36" i="2"/>
  <c r="A14" i="2"/>
  <c r="A27" i="2"/>
  <c r="A40" i="2"/>
  <c r="A30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<sst xmlns="http://schemas.openxmlformats.org/spreadsheetml/2006/main" count="1097" uniqueCount="272">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</sst>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9.1</v>
      </c>
    </row>
    <row r="38" spans="1:5" ht="15" customHeight="1" x14ac:dyDescent="0.25">
      <c r="B38" s="16" t="s">
        <v>91</v>
      </c>
      <c r="C38" s="71">
        <v>14.8</v>
      </c>
      <c r="D38" s="17"/>
      <c r="E38" s="18"/>
    </row>
    <row r="39" spans="1:5" ht="15" customHeight="1" x14ac:dyDescent="0.25">
      <c r="B39" s="16" t="s">
        <v>90</v>
      </c>
      <c r="C39" s="71">
        <v>17.2</v>
      </c>
      <c r="D39" s="17"/>
      <c r="E39" s="17"/>
    </row>
    <row r="40" spans="1:5" ht="15" customHeight="1" x14ac:dyDescent="0.25">
      <c r="B40" s="16" t="s">
        <v>171</v>
      </c>
      <c r="C40" s="71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2.2805377467175001</v>
      </c>
      <c r="D51" s="17"/>
    </row>
    <row r="52" spans="1:4" ht="15" customHeight="1" x14ac:dyDescent="0.25">
      <c r="B52" s="16" t="s">
        <v>125</v>
      </c>
      <c r="C52" s="72">
        <v>2.0420213770299998</v>
      </c>
    </row>
    <row r="53" spans="1:4" ht="15.75" customHeight="1" x14ac:dyDescent="0.25">
      <c r="B53" s="16" t="s">
        <v>126</v>
      </c>
      <c r="C53" s="72">
        <v>2.0420213770299998</v>
      </c>
    </row>
    <row r="54" spans="1:4" ht="15.75" customHeight="1" x14ac:dyDescent="0.25">
      <c r="B54" s="16" t="s">
        <v>127</v>
      </c>
      <c r="C54" s="72">
        <v>1.2157038472699999</v>
      </c>
    </row>
    <row r="55" spans="1:4" ht="15.75" customHeight="1" x14ac:dyDescent="0.25">
      <c r="B55" s="16" t="s">
        <v>128</v>
      </c>
      <c r="C55" s="72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6.0000000000000001E-3</v>
      </c>
      <c r="E2" s="87">
        <f>food_insecure</f>
        <v>6.0000000000000001E-3</v>
      </c>
      <c r="F2" s="87">
        <f>food_insecure</f>
        <v>6.0000000000000001E-3</v>
      </c>
      <c r="G2" s="87">
        <f>food_insecure</f>
        <v>6.0000000000000001E-3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6.0000000000000001E-3</v>
      </c>
      <c r="F5" s="87">
        <f>food_insecure</f>
        <v>6.0000000000000001E-3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8.7712990258365389E-2</v>
      </c>
      <c r="D7" s="87">
        <f>diarrhoea_1_5mo/26</f>
        <v>7.8539283731923065E-2</v>
      </c>
      <c r="E7" s="87">
        <f>diarrhoea_6_11mo/26</f>
        <v>7.8539283731923065E-2</v>
      </c>
      <c r="F7" s="87">
        <f>diarrhoea_12_23mo/26</f>
        <v>4.6757840279615381E-2</v>
      </c>
      <c r="G7" s="87">
        <f>diarrhoea_24_59mo/26</f>
        <v>4.6757840279615381E-2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6.0000000000000001E-3</v>
      </c>
      <c r="F8" s="87">
        <f>food_insecure</f>
        <v>6.0000000000000001E-3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0.70299999999999996</v>
      </c>
      <c r="E9" s="87">
        <f>IF(ISBLANK(comm_deliv), frac_children_health_facility,1)</f>
        <v>0.70299999999999996</v>
      </c>
      <c r="F9" s="87">
        <f>IF(ISBLANK(comm_deliv), frac_children_health_facility,1)</f>
        <v>0.70299999999999996</v>
      </c>
      <c r="G9" s="87">
        <f>IF(ISBLANK(comm_deliv), frac_children_health_facility,1)</f>
        <v>0.70299999999999996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8.7712990258365389E-2</v>
      </c>
      <c r="D11" s="87">
        <f>diarrhoea_1_5mo/26</f>
        <v>7.8539283731923065E-2</v>
      </c>
      <c r="E11" s="87">
        <f>diarrhoea_6_11mo/26</f>
        <v>7.8539283731923065E-2</v>
      </c>
      <c r="F11" s="87">
        <f>diarrhoea_12_23mo/26</f>
        <v>4.6757840279615381E-2</v>
      </c>
      <c r="G11" s="87">
        <f>diarrhoea_24_59mo/26</f>
        <v>4.6757840279615381E-2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6.0000000000000001E-3</v>
      </c>
      <c r="I14" s="87">
        <f>food_insecure</f>
        <v>6.0000000000000001E-3</v>
      </c>
      <c r="J14" s="87">
        <f>food_insecure</f>
        <v>6.0000000000000001E-3</v>
      </c>
      <c r="K14" s="87">
        <f>food_insecure</f>
        <v>6.0000000000000001E-3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0.89599999999999991</v>
      </c>
      <c r="I17" s="87">
        <f>frac_PW_health_facility</f>
        <v>0.89599999999999991</v>
      </c>
      <c r="J17" s="87">
        <f>frac_PW_health_facility</f>
        <v>0.89599999999999991</v>
      </c>
      <c r="K17" s="87">
        <f>frac_PW_health_facility</f>
        <v>0.89599999999999991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0.317</v>
      </c>
      <c r="M23" s="87">
        <f>famplan_unmet_need</f>
        <v>0.317</v>
      </c>
      <c r="N23" s="87">
        <f>famplan_unmet_need</f>
        <v>0.317</v>
      </c>
      <c r="O23" s="87">
        <f>famplan_unmet_need</f>
        <v>0.317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9.1331625096096006E-2</v>
      </c>
      <c r="M24" s="87">
        <f>(1-food_insecure)*(0.49)+food_insecure*(0.7)</f>
        <v>0.49125999999999997</v>
      </c>
      <c r="N24" s="87">
        <f>(1-food_insecure)*(0.49)+food_insecure*(0.7)</f>
        <v>0.49125999999999997</v>
      </c>
      <c r="O24" s="87">
        <f>(1-food_insecure)*(0.49)+food_insecure*(0.7)</f>
        <v>0.49125999999999997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3.9142125041183994E-2</v>
      </c>
      <c r="M25" s="87">
        <f>(1-food_insecure)*(0.21)+food_insecure*(0.3)</f>
        <v>0.21053999999999998</v>
      </c>
      <c r="N25" s="87">
        <f>(1-food_insecure)*(0.21)+food_insecure*(0.3)</f>
        <v>0.21053999999999998</v>
      </c>
      <c r="O25" s="87">
        <f>(1-food_insecure)*(0.21)+food_insecure*(0.3)</f>
        <v>0.21053999999999998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5.5439259462719999E-2</v>
      </c>
      <c r="M26" s="87">
        <f>(1-food_insecure)*(0.3)</f>
        <v>0.29819999999999997</v>
      </c>
      <c r="N26" s="87">
        <f>(1-food_insecure)*(0.3)</f>
        <v>0.29819999999999997</v>
      </c>
      <c r="O26" s="87">
        <f>(1-food_insecure)*(0.3)</f>
        <v>0.29819999999999997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0.81408699039999999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66320.403000000006</v>
      </c>
      <c r="C2" s="74">
        <v>107000</v>
      </c>
      <c r="D2" s="74">
        <v>243000</v>
      </c>
      <c r="E2" s="74">
        <v>276000</v>
      </c>
      <c r="F2" s="74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65339.898400000005</v>
      </c>
      <c r="C3" s="74">
        <v>111000</v>
      </c>
      <c r="D3" s="74">
        <v>235000</v>
      </c>
      <c r="E3" s="74">
        <v>282000</v>
      </c>
      <c r="F3" s="74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7">
        <f t="shared" si="2"/>
        <v>2022</v>
      </c>
      <c r="B4" s="73">
        <v>64272.571800000005</v>
      </c>
      <c r="C4" s="74">
        <v>115000</v>
      </c>
      <c r="D4" s="74">
        <v>228000</v>
      </c>
      <c r="E4" s="74">
        <v>285000</v>
      </c>
      <c r="F4" s="74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7">
        <f t="shared" si="2"/>
        <v>2023</v>
      </c>
      <c r="B5" s="73">
        <v>63140.796000000009</v>
      </c>
      <c r="C5" s="74">
        <v>121000</v>
      </c>
      <c r="D5" s="74">
        <v>221000</v>
      </c>
      <c r="E5" s="74">
        <v>285000</v>
      </c>
      <c r="F5" s="74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7">
        <f t="shared" si="2"/>
        <v>2024</v>
      </c>
      <c r="B6" s="73">
        <v>61927.8842</v>
      </c>
      <c r="C6" s="74">
        <v>128000</v>
      </c>
      <c r="D6" s="74">
        <v>217000</v>
      </c>
      <c r="E6" s="74">
        <v>284000</v>
      </c>
      <c r="F6" s="74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7">
        <f t="shared" si="2"/>
        <v>2025</v>
      </c>
      <c r="B7" s="73">
        <v>60637.248000000007</v>
      </c>
      <c r="C7" s="74">
        <v>136000</v>
      </c>
      <c r="D7" s="74">
        <v>214000</v>
      </c>
      <c r="E7" s="74">
        <v>281000</v>
      </c>
      <c r="F7" s="74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7">
        <f t="shared" si="2"/>
        <v>2026</v>
      </c>
      <c r="B8" s="73">
        <v>60106.635200000004</v>
      </c>
      <c r="C8" s="74">
        <v>144000</v>
      </c>
      <c r="D8" s="74">
        <v>214000</v>
      </c>
      <c r="E8" s="74">
        <v>275000</v>
      </c>
      <c r="F8" s="74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7">
        <f t="shared" si="2"/>
        <v>2027</v>
      </c>
      <c r="B9" s="73">
        <v>59536.365600000012</v>
      </c>
      <c r="C9" s="74">
        <v>154000</v>
      </c>
      <c r="D9" s="74">
        <v>216000</v>
      </c>
      <c r="E9" s="74">
        <v>266000</v>
      </c>
      <c r="F9" s="74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7">
        <f t="shared" si="2"/>
        <v>2028</v>
      </c>
      <c r="B10" s="73">
        <v>58927.431600000011</v>
      </c>
      <c r="C10" s="74">
        <v>163000</v>
      </c>
      <c r="D10" s="74">
        <v>221000</v>
      </c>
      <c r="E10" s="74">
        <v>256000</v>
      </c>
      <c r="F10" s="74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7">
        <f t="shared" si="2"/>
        <v>2029</v>
      </c>
      <c r="B11" s="73">
        <v>58264.324800000002</v>
      </c>
      <c r="C11" s="74">
        <v>170000</v>
      </c>
      <c r="D11" s="74">
        <v>228000</v>
      </c>
      <c r="E11" s="74">
        <v>245000</v>
      </c>
      <c r="F11" s="74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7">
        <f t="shared" si="2"/>
        <v>2030</v>
      </c>
      <c r="B12" s="73">
        <v>57581.37000000001</v>
      </c>
      <c r="C12" s="74">
        <v>175000</v>
      </c>
      <c r="D12" s="74">
        <v>237000</v>
      </c>
      <c r="E12" s="74">
        <v>236000</v>
      </c>
      <c r="F12" s="74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7" t="str">
        <f t="shared" si="2"/>
        <v/>
      </c>
      <c r="B13" s="73">
        <v>106000</v>
      </c>
      <c r="C13" s="74">
        <v>253000</v>
      </c>
      <c r="D13" s="74">
        <v>270000</v>
      </c>
      <c r="E13" s="74">
        <v>209000</v>
      </c>
      <c r="F13" s="74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1.5183096000000002E-2</v>
      </c>
    </row>
    <row r="4" spans="1:8" ht="15.75" customHeight="1" x14ac:dyDescent="0.25">
      <c r="B4" s="24" t="s">
        <v>7</v>
      </c>
      <c r="C4" s="75">
        <v>8.6406222262028973E-2</v>
      </c>
    </row>
    <row r="5" spans="1:8" ht="15.75" customHeight="1" x14ac:dyDescent="0.25">
      <c r="B5" s="24" t="s">
        <v>8</v>
      </c>
      <c r="C5" s="75">
        <v>0.16571186974044211</v>
      </c>
    </row>
    <row r="6" spans="1:8" ht="15.75" customHeight="1" x14ac:dyDescent="0.25">
      <c r="B6" s="24" t="s">
        <v>10</v>
      </c>
      <c r="C6" s="75">
        <v>0.28130626571392925</v>
      </c>
    </row>
    <row r="7" spans="1:8" ht="15.75" customHeight="1" x14ac:dyDescent="0.25">
      <c r="B7" s="24" t="s">
        <v>13</v>
      </c>
      <c r="C7" s="75">
        <v>0.20140372097750903</v>
      </c>
    </row>
    <row r="8" spans="1:8" ht="15.75" customHeight="1" x14ac:dyDescent="0.25">
      <c r="B8" s="24" t="s">
        <v>14</v>
      </c>
      <c r="C8" s="75">
        <v>1.4736002926608585E-6</v>
      </c>
    </row>
    <row r="9" spans="1:8" ht="15.75" customHeight="1" x14ac:dyDescent="0.25">
      <c r="B9" s="24" t="s">
        <v>27</v>
      </c>
      <c r="C9" s="75">
        <v>0.126632850081281</v>
      </c>
    </row>
    <row r="10" spans="1:8" ht="15.75" customHeight="1" x14ac:dyDescent="0.25">
      <c r="B10" s="24" t="s">
        <v>15</v>
      </c>
      <c r="C10" s="75">
        <v>0.123354501624517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2.54555292204348E-2</v>
      </c>
      <c r="D14" s="75">
        <v>2.54555292204348E-2</v>
      </c>
      <c r="E14" s="75">
        <v>1.2961527340528401E-2</v>
      </c>
      <c r="F14" s="75">
        <v>1.2961527340528401E-2</v>
      </c>
    </row>
    <row r="15" spans="1:8" ht="15.75" customHeight="1" x14ac:dyDescent="0.25">
      <c r="B15" s="24" t="s">
        <v>16</v>
      </c>
      <c r="C15" s="75">
        <v>0.42782524223724006</v>
      </c>
      <c r="D15" s="75">
        <v>0.42782524223724006</v>
      </c>
      <c r="E15" s="75">
        <v>0.32109513248464</v>
      </c>
      <c r="F15" s="75">
        <v>0.32109513248464</v>
      </c>
    </row>
    <row r="16" spans="1:8" ht="15.75" customHeight="1" x14ac:dyDescent="0.25">
      <c r="B16" s="24" t="s">
        <v>17</v>
      </c>
      <c r="C16" s="75">
        <v>8.6330935410826801E-3</v>
      </c>
      <c r="D16" s="75">
        <v>8.6330935410826801E-3</v>
      </c>
      <c r="E16" s="75">
        <v>1.3738424626171702E-2</v>
      </c>
      <c r="F16" s="75">
        <v>1.3738424626171702E-2</v>
      </c>
    </row>
    <row r="17" spans="1:8" ht="15.75" customHeight="1" x14ac:dyDescent="0.25">
      <c r="B17" s="24" t="s">
        <v>18</v>
      </c>
      <c r="C17" s="75">
        <v>7.8851047057001995E-7</v>
      </c>
      <c r="D17" s="75">
        <v>7.8851047057001995E-7</v>
      </c>
      <c r="E17" s="75">
        <v>3.8623893132508202E-6</v>
      </c>
      <c r="F17" s="75">
        <v>3.8623893132508202E-6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1.1630710891226602E-2</v>
      </c>
      <c r="D19" s="75">
        <v>1.1630710891226602E-2</v>
      </c>
      <c r="E19" s="75">
        <v>2.40555689605246E-2</v>
      </c>
      <c r="F19" s="75">
        <v>2.40555689605246E-2</v>
      </c>
    </row>
    <row r="20" spans="1:8" ht="15.75" customHeight="1" x14ac:dyDescent="0.25">
      <c r="B20" s="24" t="s">
        <v>21</v>
      </c>
      <c r="C20" s="75">
        <v>3.5354452512455898E-4</v>
      </c>
      <c r="D20" s="75">
        <v>3.5354452512455898E-4</v>
      </c>
      <c r="E20" s="75">
        <v>2.9800456123049599E-3</v>
      </c>
      <c r="F20" s="75">
        <v>2.9800456123049599E-3</v>
      </c>
    </row>
    <row r="21" spans="1:8" ht="15.75" customHeight="1" x14ac:dyDescent="0.25">
      <c r="B21" s="24" t="s">
        <v>22</v>
      </c>
      <c r="C21" s="75">
        <v>9.4114768717411298E-2</v>
      </c>
      <c r="D21" s="75">
        <v>9.4114768717411298E-2</v>
      </c>
      <c r="E21" s="75">
        <v>0.30597472399057701</v>
      </c>
      <c r="F21" s="75">
        <v>0.30597472399057701</v>
      </c>
    </row>
    <row r="22" spans="1:8" ht="15.75" customHeight="1" x14ac:dyDescent="0.25">
      <c r="B22" s="24" t="s">
        <v>23</v>
      </c>
      <c r="C22" s="75">
        <v>0.43198632235700951</v>
      </c>
      <c r="D22" s="75">
        <v>0.43198632235700951</v>
      </c>
      <c r="E22" s="75">
        <v>0.31919071459594006</v>
      </c>
      <c r="F22" s="75">
        <v>0.31919071459594006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4.7699999999999992E-2</v>
      </c>
    </row>
    <row r="27" spans="1:8" ht="15.75" customHeight="1" x14ac:dyDescent="0.25">
      <c r="B27" s="24" t="s">
        <v>39</v>
      </c>
      <c r="C27" s="75">
        <v>1.8799999999999997E-2</v>
      </c>
    </row>
    <row r="28" spans="1:8" ht="15.75" customHeight="1" x14ac:dyDescent="0.25">
      <c r="B28" s="24" t="s">
        <v>40</v>
      </c>
      <c r="C28" s="75">
        <v>0.23170000000000002</v>
      </c>
    </row>
    <row r="29" spans="1:8" ht="15.75" customHeight="1" x14ac:dyDescent="0.25">
      <c r="B29" s="24" t="s">
        <v>41</v>
      </c>
      <c r="C29" s="75">
        <v>0.13849999999999998</v>
      </c>
    </row>
    <row r="30" spans="1:8" ht="15.75" customHeight="1" x14ac:dyDescent="0.25">
      <c r="B30" s="24" t="s">
        <v>42</v>
      </c>
      <c r="C30" s="75">
        <v>5.0799999999999998E-2</v>
      </c>
    </row>
    <row r="31" spans="1:8" ht="15.75" customHeight="1" x14ac:dyDescent="0.25">
      <c r="B31" s="24" t="s">
        <v>43</v>
      </c>
      <c r="C31" s="75">
        <v>7.0400000000000004E-2</v>
      </c>
    </row>
    <row r="32" spans="1:8" ht="15.75" customHeight="1" x14ac:dyDescent="0.25">
      <c r="B32" s="24" t="s">
        <v>44</v>
      </c>
      <c r="C32" s="75">
        <v>0.14760000000000001</v>
      </c>
    </row>
    <row r="33" spans="2:3" ht="15.75" customHeight="1" x14ac:dyDescent="0.25">
      <c r="B33" s="24" t="s">
        <v>45</v>
      </c>
      <c r="C33" s="75">
        <v>0.12210000000000001</v>
      </c>
    </row>
    <row r="34" spans="2:3" ht="15.75" customHeight="1" x14ac:dyDescent="0.25">
      <c r="B34" s="24" t="s">
        <v>46</v>
      </c>
      <c r="C34" s="75">
        <v>0.17240000000223518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0.85375338128964062</v>
      </c>
      <c r="D2" s="76">
        <v>0.85375338128964062</v>
      </c>
      <c r="E2" s="76">
        <v>0.80938268229270838</v>
      </c>
      <c r="F2" s="76">
        <v>0.63288919817425981</v>
      </c>
      <c r="G2" s="76">
        <v>0.60612809977447635</v>
      </c>
    </row>
    <row r="3" spans="1:15" ht="15.75" customHeight="1" x14ac:dyDescent="0.25">
      <c r="A3" s="5"/>
      <c r="B3" s="11" t="s">
        <v>118</v>
      </c>
      <c r="C3" s="76">
        <v>0.11003026871035942</v>
      </c>
      <c r="D3" s="76">
        <v>0.11003026871035942</v>
      </c>
      <c r="E3" s="76">
        <v>0.13473320470729164</v>
      </c>
      <c r="F3" s="76">
        <v>0.27656532882574036</v>
      </c>
      <c r="G3" s="76">
        <v>0.32107834655885714</v>
      </c>
    </row>
    <row r="4" spans="1:15" ht="15.75" customHeight="1" x14ac:dyDescent="0.25">
      <c r="A4" s="5"/>
      <c r="B4" s="11" t="s">
        <v>116</v>
      </c>
      <c r="C4" s="77">
        <v>2.4814906481481484E-2</v>
      </c>
      <c r="D4" s="77">
        <v>2.4814906481481484E-2</v>
      </c>
      <c r="E4" s="77">
        <v>4.7501496050000001E-2</v>
      </c>
      <c r="F4" s="77">
        <v>7.2733248803278694E-2</v>
      </c>
      <c r="G4" s="77">
        <v>5.8928114873015872E-2</v>
      </c>
    </row>
    <row r="5" spans="1:15" ht="15.75" customHeight="1" x14ac:dyDescent="0.25">
      <c r="A5" s="5"/>
      <c r="B5" s="11" t="s">
        <v>119</v>
      </c>
      <c r="C5" s="77">
        <v>1.1401443518518519E-2</v>
      </c>
      <c r="D5" s="77">
        <v>1.1401443518518519E-2</v>
      </c>
      <c r="E5" s="77">
        <v>8.3826169499999995E-3</v>
      </c>
      <c r="F5" s="77">
        <v>1.7812224196721314E-2</v>
      </c>
      <c r="G5" s="77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0.91696715129387329</v>
      </c>
      <c r="D8" s="76">
        <v>0.91696715129387329</v>
      </c>
      <c r="E8" s="76">
        <v>0.95224770319413543</v>
      </c>
      <c r="F8" s="76">
        <v>0.97089760406471182</v>
      </c>
      <c r="G8" s="76">
        <v>0.96533152331204819</v>
      </c>
    </row>
    <row r="9" spans="1:15" ht="15.75" customHeight="1" x14ac:dyDescent="0.25">
      <c r="B9" s="7" t="s">
        <v>121</v>
      </c>
      <c r="C9" s="76">
        <v>6.6372900706126683E-2</v>
      </c>
      <c r="D9" s="76">
        <v>6.6372900706126683E-2</v>
      </c>
      <c r="E9" s="76">
        <v>2.1664373805864508E-2</v>
      </c>
      <c r="F9" s="76">
        <v>1.9017581935288169E-2</v>
      </c>
      <c r="G9" s="76">
        <v>2.3835346254618476E-2</v>
      </c>
    </row>
    <row r="10" spans="1:15" ht="15.75" customHeight="1" x14ac:dyDescent="0.25">
      <c r="B10" s="7" t="s">
        <v>122</v>
      </c>
      <c r="C10" s="77">
        <v>1.26678581E-2</v>
      </c>
      <c r="D10" s="77">
        <v>1.26678581E-2</v>
      </c>
      <c r="E10" s="77">
        <v>1.4141567000000001E-2</v>
      </c>
      <c r="F10" s="77">
        <v>4.3596824000000003E-3</v>
      </c>
      <c r="G10" s="77">
        <v>8.281689833333333E-3</v>
      </c>
    </row>
    <row r="11" spans="1:15" ht="15.75" customHeight="1" x14ac:dyDescent="0.25">
      <c r="B11" s="7" t="s">
        <v>123</v>
      </c>
      <c r="C11" s="77">
        <v>3.9920898999999998E-3</v>
      </c>
      <c r="D11" s="77">
        <v>3.9920898999999998E-3</v>
      </c>
      <c r="E11" s="77">
        <v>1.1946356E-2</v>
      </c>
      <c r="F11" s="77">
        <v>5.7251315999999998E-3</v>
      </c>
      <c r="G11" s="77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0.36972114524999999</v>
      </c>
      <c r="D14" s="78">
        <v>0.35988932596000001</v>
      </c>
      <c r="E14" s="78">
        <v>0.35988932596000001</v>
      </c>
      <c r="F14" s="78">
        <v>0.26732186760100002</v>
      </c>
      <c r="G14" s="78">
        <v>0.26732186760100002</v>
      </c>
      <c r="H14" s="79">
        <v>0.30299999999999999</v>
      </c>
      <c r="I14" s="79">
        <v>0.30299999999999999</v>
      </c>
      <c r="J14" s="79">
        <v>0.30299999999999999</v>
      </c>
      <c r="K14" s="79">
        <v>0.30299999999999999</v>
      </c>
      <c r="L14" s="79">
        <v>0.23564000542499999</v>
      </c>
      <c r="M14" s="79">
        <v>0.23359254795349998</v>
      </c>
      <c r="N14" s="79">
        <v>0.25522475301050002</v>
      </c>
      <c r="O14" s="79">
        <v>0.26249799039849997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0.19251597879217366</v>
      </c>
      <c r="D15" s="76">
        <f t="shared" si="0"/>
        <v>0.1873964925571025</v>
      </c>
      <c r="E15" s="76">
        <f t="shared" si="0"/>
        <v>0.1873964925571025</v>
      </c>
      <c r="F15" s="76">
        <f t="shared" si="0"/>
        <v>0.13919607156620528</v>
      </c>
      <c r="G15" s="76">
        <f t="shared" si="0"/>
        <v>0.13919607156620528</v>
      </c>
      <c r="H15" s="76">
        <f t="shared" si="0"/>
        <v>0.15777388532804945</v>
      </c>
      <c r="I15" s="76">
        <f t="shared" si="0"/>
        <v>0.15777388532804945</v>
      </c>
      <c r="J15" s="76">
        <f t="shared" si="0"/>
        <v>0.15777388532804945</v>
      </c>
      <c r="K15" s="76">
        <f t="shared" si="0"/>
        <v>0.15777388532804945</v>
      </c>
      <c r="L15" s="76">
        <f t="shared" si="0"/>
        <v>0.12269913925618781</v>
      </c>
      <c r="M15" s="76">
        <f t="shared" si="0"/>
        <v>0.12163301608680661</v>
      </c>
      <c r="N15" s="76">
        <f t="shared" si="0"/>
        <v>0.1328970327206547</v>
      </c>
      <c r="O15" s="76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0.68400000000000005</v>
      </c>
      <c r="D2" s="77">
        <v>0.42200000000000004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5.4000000000000006E-2</v>
      </c>
      <c r="D3" s="77">
        <v>9.5000000000000001E-2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0.23600000000000002</v>
      </c>
      <c r="D4" s="77">
        <v>0.442</v>
      </c>
      <c r="E4" s="77">
        <v>0.90200000000000002</v>
      </c>
      <c r="F4" s="77">
        <v>0.66099999999999992</v>
      </c>
      <c r="G4" s="77">
        <v>0</v>
      </c>
    </row>
    <row r="5" spans="1:7" x14ac:dyDescent="0.25">
      <c r="B5" s="43" t="s">
        <v>169</v>
      </c>
      <c r="C5" s="76">
        <f>1-SUM(C2:C4)</f>
        <v>2.5999999999999912E-2</v>
      </c>
      <c r="D5" s="76">
        <f t="shared" ref="D5:G5" si="0">1-SUM(D2:D4)</f>
        <v>4.0999999999999925E-2</v>
      </c>
      <c r="E5" s="76">
        <f t="shared" si="0"/>
        <v>9.7999999999999976E-2</v>
      </c>
      <c r="F5" s="76">
        <f t="shared" si="0"/>
        <v>0.33900000000000008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0.13571999999999998</v>
      </c>
      <c r="D2" s="28">
        <v>0.12961</v>
      </c>
      <c r="E2" s="28">
        <v>0.12362999999999999</v>
      </c>
      <c r="F2" s="28">
        <v>0.11789999999999999</v>
      </c>
      <c r="G2" s="28">
        <v>0.11251</v>
      </c>
      <c r="H2" s="28">
        <v>0.10737000000000001</v>
      </c>
      <c r="I2" s="28">
        <v>0.10259</v>
      </c>
      <c r="J2" s="28">
        <v>9.8170000000000007E-2</v>
      </c>
      <c r="K2" s="28">
        <v>9.4049999999999995E-2</v>
      </c>
      <c r="L2" s="28">
        <v>9.0120000000000006E-2</v>
      </c>
      <c r="M2" s="28">
        <v>8.6349999999999996E-2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1.205E-2</v>
      </c>
      <c r="D4" s="28">
        <v>1.1519999999999999E-2</v>
      </c>
      <c r="E4" s="28">
        <v>1.1009999999999999E-2</v>
      </c>
      <c r="F4" s="28">
        <v>1.052E-2</v>
      </c>
      <c r="G4" s="28">
        <v>1.0059999999999999E-2</v>
      </c>
      <c r="H4" s="28">
        <v>9.6299999999999997E-3</v>
      </c>
      <c r="I4" s="28">
        <v>9.2300000000000004E-3</v>
      </c>
      <c r="J4" s="28">
        <v>8.8699999999999994E-3</v>
      </c>
      <c r="K4" s="28">
        <v>8.539999999999999E-3</v>
      </c>
      <c r="L4" s="28">
        <v>8.2199999999999999E-3</v>
      </c>
      <c r="M4" s="28">
        <v>7.9100000000000004E-3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0.14892148053496926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0.15777388532804945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0.12930396249123019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0.46566666666666673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0.74133333333333329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22.783000000000001</v>
      </c>
      <c r="D13" s="28">
        <v>21.943999999999999</v>
      </c>
      <c r="E13" s="28">
        <v>21.186</v>
      </c>
      <c r="F13" s="28">
        <v>20.439</v>
      </c>
      <c r="G13" s="28">
        <v>19.771999999999998</v>
      </c>
      <c r="H13" s="28">
        <v>19.155000000000001</v>
      </c>
      <c r="I13" s="28">
        <v>18.535</v>
      </c>
      <c r="J13" s="28">
        <v>17.978000000000002</v>
      </c>
      <c r="K13" s="28">
        <v>17.448</v>
      </c>
      <c r="L13" s="28">
        <v>16.956</v>
      </c>
      <c r="M13" s="28">
        <v>16.494</v>
      </c>
    </row>
    <row r="14" spans="1:13" x14ac:dyDescent="0.25">
      <c r="B14" s="16" t="s">
        <v>170</v>
      </c>
      <c r="C14" s="28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55.159498129923826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39.815804482761187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369.40825523463695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2.421950972929686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1.4152701972430801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1.4152701972430801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1.4152701972430801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1.4152701972430801</v>
      </c>
      <c r="E13" s="82" t="s">
        <v>201</v>
      </c>
    </row>
    <row r="14" spans="1:5" ht="15.75" customHeight="1" x14ac:dyDescent="0.25">
      <c r="A14" s="11" t="s">
        <v>187</v>
      </c>
      <c r="B14" s="81">
        <v>0.25900000000000001</v>
      </c>
      <c r="C14" s="81">
        <v>0.95</v>
      </c>
      <c r="D14" s="82">
        <v>12.948103926557097</v>
      </c>
      <c r="E14" s="82" t="s">
        <v>201</v>
      </c>
    </row>
    <row r="15" spans="1:5" ht="15.75" customHeight="1" x14ac:dyDescent="0.25">
      <c r="A15" s="11" t="s">
        <v>207</v>
      </c>
      <c r="B15" s="81">
        <v>0.25900000000000001</v>
      </c>
      <c r="C15" s="81">
        <v>0.95</v>
      </c>
      <c r="D15" s="82">
        <v>12.948103926557097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0.65486972645244557</v>
      </c>
      <c r="E17" s="82" t="s">
        <v>201</v>
      </c>
    </row>
    <row r="18" spans="1:5" ht="15.9" customHeight="1" x14ac:dyDescent="0.25">
      <c r="A18" s="52" t="s">
        <v>173</v>
      </c>
      <c r="B18" s="81">
        <v>0.50800000000000001</v>
      </c>
      <c r="C18" s="81">
        <v>0.95</v>
      </c>
      <c r="D18" s="82">
        <v>8.5297262743193443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19.502352360317875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22.310696665214223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4.2392904639519235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18.500074668290562</v>
      </c>
      <c r="E24" s="82" t="s">
        <v>201</v>
      </c>
    </row>
    <row r="25" spans="1:5" ht="15.75" customHeight="1" x14ac:dyDescent="0.25">
      <c r="A25" s="52" t="s">
        <v>87</v>
      </c>
      <c r="B25" s="81">
        <v>0.66200000000000003</v>
      </c>
      <c r="C25" s="81">
        <v>0.95</v>
      </c>
      <c r="D25" s="82">
        <v>18.507752237773879</v>
      </c>
      <c r="E25" s="82" t="s">
        <v>201</v>
      </c>
    </row>
    <row r="26" spans="1:5" ht="15.75" customHeight="1" x14ac:dyDescent="0.25">
      <c r="A26" s="52" t="s">
        <v>137</v>
      </c>
      <c r="B26" s="81">
        <v>0.25900000000000001</v>
      </c>
      <c r="C26" s="81">
        <v>0.95</v>
      </c>
      <c r="D26" s="82">
        <v>5.0748132895361326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6.8751769374902958</v>
      </c>
      <c r="E27" s="82" t="s">
        <v>201</v>
      </c>
    </row>
    <row r="28" spans="1:5" ht="15.75" customHeight="1" x14ac:dyDescent="0.25">
      <c r="A28" s="52" t="s">
        <v>84</v>
      </c>
      <c r="B28" s="81">
        <v>0.41799999999999998</v>
      </c>
      <c r="C28" s="81">
        <v>0.95</v>
      </c>
      <c r="D28" s="82">
        <v>0.83701731270670798</v>
      </c>
      <c r="E28" s="82" t="s">
        <v>201</v>
      </c>
    </row>
    <row r="29" spans="1:5" ht="15.75" customHeight="1" x14ac:dyDescent="0.25">
      <c r="A29" s="52" t="s">
        <v>58</v>
      </c>
      <c r="B29" s="81">
        <v>0.50800000000000001</v>
      </c>
      <c r="C29" s="81">
        <v>0.95</v>
      </c>
      <c r="D29" s="82">
        <v>107.09788409737469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345.57211158835923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345.57211158835923</v>
      </c>
      <c r="E31" s="82" t="s">
        <v>201</v>
      </c>
    </row>
    <row r="32" spans="1:5" ht="15.75" customHeight="1" x14ac:dyDescent="0.25">
      <c r="A32" s="52" t="s">
        <v>28</v>
      </c>
      <c r="B32" s="81">
        <v>0.82</v>
      </c>
      <c r="C32" s="81">
        <v>0.95</v>
      </c>
      <c r="D32" s="82">
        <v>1.3995185494692863</v>
      </c>
      <c r="E32" s="82" t="s">
        <v>201</v>
      </c>
    </row>
    <row r="33" spans="1:6" ht="15.75" customHeight="1" x14ac:dyDescent="0.25">
      <c r="A33" s="52" t="s">
        <v>83</v>
      </c>
      <c r="B33" s="81">
        <v>0.78900000000000003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0.51300000000000001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0.59699999999999998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0.64400000000000002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0.24399999999999999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9.1999999999999998E-2</v>
      </c>
      <c r="C38" s="81">
        <v>0.95</v>
      </c>
      <c r="D38" s="82">
        <v>1.9607183580624117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1.4206370346435961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2020-06-17T04:29:18Z</dcterms:modified>
</cp:coreProperties>
</file>