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B4D9905-F566-4764-BFC4-8F85815787C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<sst xmlns="http://schemas.openxmlformats.org/spreadsheetml/2006/main" count="1097" uniqueCount="272">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</sst>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20.7</v>
      </c>
    </row>
    <row r="38" spans="1:5" ht="15" customHeight="1" x14ac:dyDescent="0.25">
      <c r="B38" s="16" t="s">
        <v>91</v>
      </c>
      <c r="C38" s="71">
        <v>27.8</v>
      </c>
      <c r="D38" s="17"/>
      <c r="E38" s="18"/>
    </row>
    <row r="39" spans="1:5" ht="15" customHeight="1" x14ac:dyDescent="0.25">
      <c r="B39" s="16" t="s">
        <v>90</v>
      </c>
      <c r="C39" s="71">
        <v>33.700000000000003</v>
      </c>
      <c r="D39" s="17"/>
      <c r="E39" s="17"/>
    </row>
    <row r="40" spans="1:5" ht="15" customHeight="1" x14ac:dyDescent="0.25">
      <c r="B40" s="16" t="s">
        <v>171</v>
      </c>
      <c r="C40" s="71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1.3749596780049975</v>
      </c>
      <c r="D51" s="17"/>
    </row>
    <row r="52" spans="1:4" ht="15" customHeight="1" x14ac:dyDescent="0.25">
      <c r="B52" s="16" t="s">
        <v>125</v>
      </c>
      <c r="C52" s="72">
        <v>1.24482757294</v>
      </c>
    </row>
    <row r="53" spans="1:4" ht="15.75" customHeight="1" x14ac:dyDescent="0.25">
      <c r="B53" s="16" t="s">
        <v>126</v>
      </c>
      <c r="C53" s="72">
        <v>1.24482757294</v>
      </c>
    </row>
    <row r="54" spans="1:4" ht="15.75" customHeight="1" x14ac:dyDescent="0.25">
      <c r="B54" s="16" t="s">
        <v>127</v>
      </c>
      <c r="C54" s="72">
        <v>1.0311390201299899</v>
      </c>
    </row>
    <row r="55" spans="1:4" ht="15.75" customHeight="1" x14ac:dyDescent="0.25">
      <c r="B55" s="16" t="s">
        <v>128</v>
      </c>
      <c r="C55" s="72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0.19699999999999998</v>
      </c>
      <c r="E2" s="87">
        <f>food_insecure</f>
        <v>0.19699999999999998</v>
      </c>
      <c r="F2" s="87">
        <f>food_insecure</f>
        <v>0.19699999999999998</v>
      </c>
      <c r="G2" s="87">
        <f>food_insecure</f>
        <v>0.19699999999999998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0.19699999999999998</v>
      </c>
      <c r="F5" s="87">
        <f>food_insecure</f>
        <v>0.19699999999999998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5.2883064538653754E-2</v>
      </c>
      <c r="D7" s="87">
        <f>diarrhoea_1_5mo/26</f>
        <v>4.7877983574615382E-2</v>
      </c>
      <c r="E7" s="87">
        <f>diarrhoea_6_11mo/26</f>
        <v>4.7877983574615382E-2</v>
      </c>
      <c r="F7" s="87">
        <f>diarrhoea_12_23mo/26</f>
        <v>3.9659193081922686E-2</v>
      </c>
      <c r="G7" s="87">
        <f>diarrhoea_24_59mo/26</f>
        <v>3.9659193081922686E-2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0.19699999999999998</v>
      </c>
      <c r="F8" s="87">
        <f>food_insecure</f>
        <v>0.19699999999999998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0.84900000000000009</v>
      </c>
      <c r="E9" s="87">
        <f>IF(ISBLANK(comm_deliv), frac_children_health_facility,1)</f>
        <v>0.84900000000000009</v>
      </c>
      <c r="F9" s="87">
        <f>IF(ISBLANK(comm_deliv), frac_children_health_facility,1)</f>
        <v>0.84900000000000009</v>
      </c>
      <c r="G9" s="87">
        <f>IF(ISBLANK(comm_deliv), frac_children_health_facility,1)</f>
        <v>0.84900000000000009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5.2883064538653754E-2</v>
      </c>
      <c r="D11" s="87">
        <f>diarrhoea_1_5mo/26</f>
        <v>4.7877983574615382E-2</v>
      </c>
      <c r="E11" s="87">
        <f>diarrhoea_6_11mo/26</f>
        <v>4.7877983574615382E-2</v>
      </c>
      <c r="F11" s="87">
        <f>diarrhoea_12_23mo/26</f>
        <v>3.9659193081922686E-2</v>
      </c>
      <c r="G11" s="87">
        <f>diarrhoea_24_59mo/26</f>
        <v>3.9659193081922686E-2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0.19699999999999998</v>
      </c>
      <c r="I14" s="87">
        <f>food_insecure</f>
        <v>0.19699999999999998</v>
      </c>
      <c r="J14" s="87">
        <f>food_insecure</f>
        <v>0.19699999999999998</v>
      </c>
      <c r="K14" s="87">
        <f>food_insecure</f>
        <v>0.19699999999999998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0.69400000000000006</v>
      </c>
      <c r="I17" s="87">
        <f>frac_PW_health_facility</f>
        <v>0.69400000000000006</v>
      </c>
      <c r="J17" s="87">
        <f>frac_PW_health_facility</f>
        <v>0.69400000000000006</v>
      </c>
      <c r="K17" s="87">
        <f>frac_PW_health_facility</f>
        <v>0.69400000000000006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2.5600000000000001E-2</v>
      </c>
      <c r="I18" s="87">
        <f>frac_malaria_risk</f>
        <v>2.5600000000000001E-2</v>
      </c>
      <c r="J18" s="87">
        <f>frac_malaria_risk</f>
        <v>2.5600000000000001E-2</v>
      </c>
      <c r="K18" s="87">
        <f>frac_malaria_risk</f>
        <v>2.5600000000000001E-2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0.439</v>
      </c>
      <c r="M23" s="87">
        <f>famplan_unmet_need</f>
        <v>0.439</v>
      </c>
      <c r="N23" s="87">
        <f>famplan_unmet_need</f>
        <v>0.439</v>
      </c>
      <c r="O23" s="87">
        <f>famplan_unmet_need</f>
        <v>0.439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0.22709293213577281</v>
      </c>
      <c r="M24" s="87">
        <f>(1-food_insecure)*(0.49)+food_insecure*(0.7)</f>
        <v>0.53137000000000001</v>
      </c>
      <c r="N24" s="87">
        <f>(1-food_insecure)*(0.49)+food_insecure*(0.7)</f>
        <v>0.53137000000000001</v>
      </c>
      <c r="O24" s="87">
        <f>(1-food_insecure)*(0.49)+food_insecure*(0.7)</f>
        <v>0.53137000000000001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9.7325542343902616E-2</v>
      </c>
      <c r="M25" s="87">
        <f>(1-food_insecure)*(0.21)+food_insecure*(0.3)</f>
        <v>0.22772999999999999</v>
      </c>
      <c r="N25" s="87">
        <f>(1-food_insecure)*(0.21)+food_insecure*(0.3)</f>
        <v>0.22772999999999999</v>
      </c>
      <c r="O25" s="87">
        <f>(1-food_insecure)*(0.21)+food_insecure*(0.3)</f>
        <v>0.22772999999999999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0.10295403833770755</v>
      </c>
      <c r="M26" s="87">
        <f>(1-food_insecure)*(0.3)</f>
        <v>0.2409</v>
      </c>
      <c r="N26" s="87">
        <f>(1-food_insecure)*(0.3)</f>
        <v>0.2409</v>
      </c>
      <c r="O26" s="87">
        <f>(1-food_insecure)*(0.3)</f>
        <v>0.2409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0.57262748718261702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2.5600000000000001E-2</v>
      </c>
      <c r="D33" s="87">
        <f t="shared" si="3"/>
        <v>2.5600000000000001E-2</v>
      </c>
      <c r="E33" s="87">
        <f t="shared" si="3"/>
        <v>2.5600000000000001E-2</v>
      </c>
      <c r="F33" s="87">
        <f t="shared" si="3"/>
        <v>2.5600000000000001E-2</v>
      </c>
      <c r="G33" s="87">
        <f t="shared" si="3"/>
        <v>2.5600000000000001E-2</v>
      </c>
      <c r="H33" s="87">
        <f t="shared" si="3"/>
        <v>2.5600000000000001E-2</v>
      </c>
      <c r="I33" s="87">
        <f t="shared" si="3"/>
        <v>2.5600000000000001E-2</v>
      </c>
      <c r="J33" s="87">
        <f t="shared" si="3"/>
        <v>2.5600000000000001E-2</v>
      </c>
      <c r="K33" s="87">
        <f t="shared" si="3"/>
        <v>2.5600000000000001E-2</v>
      </c>
      <c r="L33" s="87">
        <f t="shared" si="3"/>
        <v>2.5600000000000001E-2</v>
      </c>
      <c r="M33" s="87">
        <f t="shared" si="3"/>
        <v>2.5600000000000001E-2</v>
      </c>
      <c r="N33" s="87">
        <f t="shared" si="3"/>
        <v>2.5600000000000001E-2</v>
      </c>
      <c r="O33" s="87">
        <f t="shared" si="3"/>
        <v>2.5600000000000001E-2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568918.26</v>
      </c>
      <c r="C2" s="74">
        <v>1586000</v>
      </c>
      <c r="D2" s="74">
        <v>2930000</v>
      </c>
      <c r="E2" s="74">
        <v>2358000</v>
      </c>
      <c r="F2" s="74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565326.06400000001</v>
      </c>
      <c r="C3" s="74">
        <v>1570000</v>
      </c>
      <c r="D3" s="74">
        <v>2965000</v>
      </c>
      <c r="E3" s="74">
        <v>2410000</v>
      </c>
      <c r="F3" s="74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7">
        <f t="shared" si="2"/>
        <v>2022</v>
      </c>
      <c r="B4" s="73">
        <v>561516.625</v>
      </c>
      <c r="C4" s="74">
        <v>1554000</v>
      </c>
      <c r="D4" s="74">
        <v>2996000</v>
      </c>
      <c r="E4" s="74">
        <v>2465000</v>
      </c>
      <c r="F4" s="74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7">
        <f t="shared" si="2"/>
        <v>2023</v>
      </c>
      <c r="B5" s="73">
        <v>557437.29599999997</v>
      </c>
      <c r="C5" s="74">
        <v>1535000</v>
      </c>
      <c r="D5" s="74">
        <v>3019000</v>
      </c>
      <c r="E5" s="74">
        <v>2520000</v>
      </c>
      <c r="F5" s="74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7">
        <f t="shared" si="2"/>
        <v>2024</v>
      </c>
      <c r="B6" s="73">
        <v>553056.7350000001</v>
      </c>
      <c r="C6" s="74">
        <v>1512000</v>
      </c>
      <c r="D6" s="74">
        <v>3032000</v>
      </c>
      <c r="E6" s="74">
        <v>2575000</v>
      </c>
      <c r="F6" s="74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7">
        <f t="shared" si="2"/>
        <v>2025</v>
      </c>
      <c r="B7" s="73">
        <v>548346.10400000005</v>
      </c>
      <c r="C7" s="74">
        <v>1484000</v>
      </c>
      <c r="D7" s="74">
        <v>3031000</v>
      </c>
      <c r="E7" s="74">
        <v>2627000</v>
      </c>
      <c r="F7" s="74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7">
        <f t="shared" si="2"/>
        <v>2026</v>
      </c>
      <c r="B8" s="73">
        <v>541440.38080000004</v>
      </c>
      <c r="C8" s="74">
        <v>1448000</v>
      </c>
      <c r="D8" s="74">
        <v>3032000</v>
      </c>
      <c r="E8" s="74">
        <v>2682000</v>
      </c>
      <c r="F8" s="74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7">
        <f t="shared" si="2"/>
        <v>2027</v>
      </c>
      <c r="B9" s="73">
        <v>534171.14400000009</v>
      </c>
      <c r="C9" s="74">
        <v>1406000</v>
      </c>
      <c r="D9" s="74">
        <v>3022000</v>
      </c>
      <c r="E9" s="74">
        <v>2733000</v>
      </c>
      <c r="F9" s="74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7">
        <f t="shared" si="2"/>
        <v>2028</v>
      </c>
      <c r="B10" s="73">
        <v>526548.40520000015</v>
      </c>
      <c r="C10" s="74">
        <v>1362000</v>
      </c>
      <c r="D10" s="74">
        <v>3000000</v>
      </c>
      <c r="E10" s="74">
        <v>2781000</v>
      </c>
      <c r="F10" s="74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7">
        <f t="shared" si="2"/>
        <v>2029</v>
      </c>
      <c r="B11" s="73">
        <v>518550.67040000012</v>
      </c>
      <c r="C11" s="74">
        <v>1326000</v>
      </c>
      <c r="D11" s="74">
        <v>2966000</v>
      </c>
      <c r="E11" s="74">
        <v>2827000</v>
      </c>
      <c r="F11" s="74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7">
        <f t="shared" si="2"/>
        <v>2030</v>
      </c>
      <c r="B12" s="73">
        <v>510190.17599999998</v>
      </c>
      <c r="C12" s="74">
        <v>1303000</v>
      </c>
      <c r="D12" s="74">
        <v>2921000</v>
      </c>
      <c r="E12" s="74">
        <v>2865000</v>
      </c>
      <c r="F12" s="74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7" t="str">
        <f t="shared" si="2"/>
        <v/>
      </c>
      <c r="B13" s="73">
        <v>1596000</v>
      </c>
      <c r="C13" s="74">
        <v>2898000</v>
      </c>
      <c r="D13" s="74">
        <v>2304000</v>
      </c>
      <c r="E13" s="74">
        <v>1701000</v>
      </c>
      <c r="F13" s="74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2.8383852749999997E-2</v>
      </c>
    </row>
    <row r="4" spans="1:8" ht="15.75" customHeight="1" x14ac:dyDescent="0.25">
      <c r="B4" s="24" t="s">
        <v>7</v>
      </c>
      <c r="C4" s="75">
        <v>7.7517907380783291E-2</v>
      </c>
    </row>
    <row r="5" spans="1:8" ht="15.75" customHeight="1" x14ac:dyDescent="0.25">
      <c r="B5" s="24" t="s">
        <v>8</v>
      </c>
      <c r="C5" s="75">
        <v>0.23120180143759289</v>
      </c>
    </row>
    <row r="6" spans="1:8" ht="15.75" customHeight="1" x14ac:dyDescent="0.25">
      <c r="B6" s="24" t="s">
        <v>10</v>
      </c>
      <c r="C6" s="75">
        <v>0.19914374528801801</v>
      </c>
    </row>
    <row r="7" spans="1:8" ht="15.75" customHeight="1" x14ac:dyDescent="0.25">
      <c r="B7" s="24" t="s">
        <v>13</v>
      </c>
      <c r="C7" s="75">
        <v>8.8740989831554346E-2</v>
      </c>
    </row>
    <row r="8" spans="1:8" ht="15.75" customHeight="1" x14ac:dyDescent="0.25">
      <c r="B8" s="24" t="s">
        <v>14</v>
      </c>
      <c r="C8" s="75">
        <v>3.1286430944235701E-2</v>
      </c>
    </row>
    <row r="9" spans="1:8" ht="15.75" customHeight="1" x14ac:dyDescent="0.25">
      <c r="B9" s="24" t="s">
        <v>27</v>
      </c>
      <c r="C9" s="75">
        <v>5.698985519551672E-2</v>
      </c>
    </row>
    <row r="10" spans="1:8" ht="15.75" customHeight="1" x14ac:dyDescent="0.25">
      <c r="B10" s="24" t="s">
        <v>15</v>
      </c>
      <c r="C10" s="75">
        <v>0.28673541717229911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9.0014091150979997E-2</v>
      </c>
      <c r="D14" s="75">
        <v>9.0014091150979997E-2</v>
      </c>
      <c r="E14" s="75">
        <v>7.9344229653329795E-2</v>
      </c>
      <c r="F14" s="75">
        <v>7.9344229653329795E-2</v>
      </c>
    </row>
    <row r="15" spans="1:8" ht="15.75" customHeight="1" x14ac:dyDescent="0.25">
      <c r="B15" s="24" t="s">
        <v>16</v>
      </c>
      <c r="C15" s="75">
        <v>0.40821408130125297</v>
      </c>
      <c r="D15" s="75">
        <v>0.40821408130125297</v>
      </c>
      <c r="E15" s="75">
        <v>0.19224594296572298</v>
      </c>
      <c r="F15" s="75">
        <v>0.19224594296572298</v>
      </c>
    </row>
    <row r="16" spans="1:8" ht="15.75" customHeight="1" x14ac:dyDescent="0.25">
      <c r="B16" s="24" t="s">
        <v>17</v>
      </c>
      <c r="C16" s="75">
        <v>2.9797671208624602E-2</v>
      </c>
      <c r="D16" s="75">
        <v>2.9797671208624602E-2</v>
      </c>
      <c r="E16" s="75">
        <v>2.55216629317708E-2</v>
      </c>
      <c r="F16" s="75">
        <v>2.55216629317708E-2</v>
      </c>
    </row>
    <row r="17" spans="1:8" ht="15.75" customHeight="1" x14ac:dyDescent="0.25">
      <c r="B17" s="24" t="s">
        <v>18</v>
      </c>
      <c r="C17" s="75">
        <v>8.6163822320566002E-3</v>
      </c>
      <c r="D17" s="75">
        <v>8.6163822320566002E-3</v>
      </c>
      <c r="E17" s="75">
        <v>2.99022765672914E-2</v>
      </c>
      <c r="F17" s="75">
        <v>2.99022765672914E-2</v>
      </c>
    </row>
    <row r="18" spans="1:8" ht="15.75" customHeight="1" x14ac:dyDescent="0.25">
      <c r="B18" s="24" t="s">
        <v>19</v>
      </c>
      <c r="C18" s="75">
        <v>3.3930527384386802E-2</v>
      </c>
      <c r="D18" s="75">
        <v>3.3930527384386802E-2</v>
      </c>
      <c r="E18" s="75">
        <v>4.4692671380569503E-2</v>
      </c>
      <c r="F18" s="75">
        <v>4.4692671380569503E-2</v>
      </c>
    </row>
    <row r="19" spans="1:8" ht="15.75" customHeight="1" x14ac:dyDescent="0.25">
      <c r="B19" s="24" t="s">
        <v>20</v>
      </c>
      <c r="C19" s="75">
        <v>5.5938049250942E-2</v>
      </c>
      <c r="D19" s="75">
        <v>5.5938049250942E-2</v>
      </c>
      <c r="E19" s="75">
        <v>8.0351176077597605E-2</v>
      </c>
      <c r="F19" s="75">
        <v>8.0351176077597605E-2</v>
      </c>
    </row>
    <row r="20" spans="1:8" ht="15.75" customHeight="1" x14ac:dyDescent="0.25">
      <c r="B20" s="24" t="s">
        <v>21</v>
      </c>
      <c r="C20" s="75">
        <v>9.5002976516312693E-3</v>
      </c>
      <c r="D20" s="75">
        <v>9.5002976516312693E-3</v>
      </c>
      <c r="E20" s="75">
        <v>7.2115667115757107E-2</v>
      </c>
      <c r="F20" s="75">
        <v>7.2115667115757107E-2</v>
      </c>
    </row>
    <row r="21" spans="1:8" ht="15.75" customHeight="1" x14ac:dyDescent="0.25">
      <c r="B21" s="24" t="s">
        <v>22</v>
      </c>
      <c r="C21" s="75">
        <v>4.9887208441599898E-2</v>
      </c>
      <c r="D21" s="75">
        <v>4.9887208441599898E-2</v>
      </c>
      <c r="E21" s="75">
        <v>0.14672369181567099</v>
      </c>
      <c r="F21" s="75">
        <v>0.14672369181567099</v>
      </c>
    </row>
    <row r="22" spans="1:8" ht="15.75" customHeight="1" x14ac:dyDescent="0.25">
      <c r="B22" s="24" t="s">
        <v>23</v>
      </c>
      <c r="C22" s="75">
        <v>0.31410169137852573</v>
      </c>
      <c r="D22" s="75">
        <v>0.31410169137852573</v>
      </c>
      <c r="E22" s="75">
        <v>0.32910268149228983</v>
      </c>
      <c r="F22" s="75">
        <v>0.32910268149228983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4.7500000000000001E-2</v>
      </c>
    </row>
    <row r="27" spans="1:8" ht="15.75" customHeight="1" x14ac:dyDescent="0.25">
      <c r="B27" s="24" t="s">
        <v>39</v>
      </c>
      <c r="C27" s="75">
        <v>1.04E-2</v>
      </c>
    </row>
    <row r="28" spans="1:8" ht="15.75" customHeight="1" x14ac:dyDescent="0.25">
      <c r="B28" s="24" t="s">
        <v>40</v>
      </c>
      <c r="C28" s="75">
        <v>0.1729</v>
      </c>
    </row>
    <row r="29" spans="1:8" ht="15.75" customHeight="1" x14ac:dyDescent="0.25">
      <c r="B29" s="24" t="s">
        <v>41</v>
      </c>
      <c r="C29" s="75">
        <v>0.15789999999999998</v>
      </c>
    </row>
    <row r="30" spans="1:8" ht="15.75" customHeight="1" x14ac:dyDescent="0.25">
      <c r="B30" s="24" t="s">
        <v>42</v>
      </c>
      <c r="C30" s="75">
        <v>5.5800000000000002E-2</v>
      </c>
    </row>
    <row r="31" spans="1:8" ht="15.75" customHeight="1" x14ac:dyDescent="0.25">
      <c r="B31" s="24" t="s">
        <v>43</v>
      </c>
      <c r="C31" s="75">
        <v>6.3200000000000006E-2</v>
      </c>
    </row>
    <row r="32" spans="1:8" ht="15.75" customHeight="1" x14ac:dyDescent="0.25">
      <c r="B32" s="24" t="s">
        <v>44</v>
      </c>
      <c r="C32" s="75">
        <v>1.01E-2</v>
      </c>
    </row>
    <row r="33" spans="2:3" ht="15.75" customHeight="1" x14ac:dyDescent="0.25">
      <c r="B33" s="24" t="s">
        <v>45</v>
      </c>
      <c r="C33" s="75">
        <v>0.16550000000000001</v>
      </c>
    </row>
    <row r="34" spans="2:3" ht="15.75" customHeight="1" x14ac:dyDescent="0.25">
      <c r="B34" s="24" t="s">
        <v>46</v>
      </c>
      <c r="C34" s="75">
        <v>0.31670000000223519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0.70345288445867293</v>
      </c>
      <c r="D2" s="76">
        <v>0.70345288445867293</v>
      </c>
      <c r="E2" s="76">
        <v>0.59059434288834955</v>
      </c>
      <c r="F2" s="76">
        <v>0.28337327484472052</v>
      </c>
      <c r="G2" s="76">
        <v>0.24563301387650088</v>
      </c>
    </row>
    <row r="3" spans="1:15" ht="15.75" customHeight="1" x14ac:dyDescent="0.25">
      <c r="A3" s="5"/>
      <c r="B3" s="11" t="s">
        <v>118</v>
      </c>
      <c r="C3" s="76">
        <v>0.16850386554132715</v>
      </c>
      <c r="D3" s="76">
        <v>0.16850386554132715</v>
      </c>
      <c r="E3" s="76">
        <v>0.21779392711165052</v>
      </c>
      <c r="F3" s="76">
        <v>0.34591082515527954</v>
      </c>
      <c r="G3" s="76">
        <v>0.33414045612349919</v>
      </c>
    </row>
    <row r="4" spans="1:15" ht="15.75" customHeight="1" x14ac:dyDescent="0.25">
      <c r="A4" s="5"/>
      <c r="B4" s="11" t="s">
        <v>116</v>
      </c>
      <c r="C4" s="77">
        <v>6.7341264814814811E-2</v>
      </c>
      <c r="D4" s="77">
        <v>6.7341264814814811E-2</v>
      </c>
      <c r="E4" s="77">
        <v>0.14778564281914894</v>
      </c>
      <c r="F4" s="77">
        <v>0.27426948699186993</v>
      </c>
      <c r="G4" s="77">
        <v>0.26940182019184644</v>
      </c>
    </row>
    <row r="5" spans="1:15" ht="15.75" customHeight="1" x14ac:dyDescent="0.25">
      <c r="A5" s="5"/>
      <c r="B5" s="11" t="s">
        <v>119</v>
      </c>
      <c r="C5" s="77">
        <v>6.0701985185185187E-2</v>
      </c>
      <c r="D5" s="77">
        <v>6.0701985185185187E-2</v>
      </c>
      <c r="E5" s="77">
        <v>4.3826087180851063E-2</v>
      </c>
      <c r="F5" s="77">
        <v>9.6446413008130102E-2</v>
      </c>
      <c r="G5" s="77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0.69890313223140488</v>
      </c>
      <c r="D8" s="76">
        <v>0.69890313223140488</v>
      </c>
      <c r="E8" s="76">
        <v>0.64079556774907753</v>
      </c>
      <c r="F8" s="76">
        <v>0.56209281481651374</v>
      </c>
      <c r="G8" s="76">
        <v>0.65096969039487729</v>
      </c>
    </row>
    <row r="9" spans="1:15" ht="15.75" customHeight="1" x14ac:dyDescent="0.25">
      <c r="B9" s="7" t="s">
        <v>121</v>
      </c>
      <c r="C9" s="76">
        <v>0.14676965776859502</v>
      </c>
      <c r="D9" s="76">
        <v>0.14676965776859502</v>
      </c>
      <c r="E9" s="76">
        <v>0.19141976225092253</v>
      </c>
      <c r="F9" s="76">
        <v>0.31630312518348624</v>
      </c>
      <c r="G9" s="76">
        <v>0.28742815560512269</v>
      </c>
    </row>
    <row r="10" spans="1:15" ht="15.75" customHeight="1" x14ac:dyDescent="0.25">
      <c r="B10" s="7" t="s">
        <v>122</v>
      </c>
      <c r="C10" s="77">
        <v>0.10142584200000002</v>
      </c>
      <c r="D10" s="77">
        <v>0.10142584200000002</v>
      </c>
      <c r="E10" s="77">
        <v>0.14229440499999998</v>
      </c>
      <c r="F10" s="77">
        <v>9.856817100000001E-2</v>
      </c>
      <c r="G10" s="77">
        <v>5.2479367333333332E-2</v>
      </c>
    </row>
    <row r="11" spans="1:15" ht="15.75" customHeight="1" x14ac:dyDescent="0.25">
      <c r="B11" s="7" t="s">
        <v>123</v>
      </c>
      <c r="C11" s="77">
        <v>5.2901367999999997E-2</v>
      </c>
      <c r="D11" s="77">
        <v>5.2901367999999997E-2</v>
      </c>
      <c r="E11" s="77">
        <v>2.5490265000000002E-2</v>
      </c>
      <c r="F11" s="77">
        <v>2.3035888999999997E-2</v>
      </c>
      <c r="G11" s="77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0.82497910925000018</v>
      </c>
      <c r="D14" s="78">
        <v>0.80162762072500005</v>
      </c>
      <c r="E14" s="78">
        <v>0.80162762072500005</v>
      </c>
      <c r="F14" s="78">
        <v>0.47399307269000007</v>
      </c>
      <c r="G14" s="78">
        <v>0.47399307269000007</v>
      </c>
      <c r="H14" s="79">
        <v>0.82499999999999996</v>
      </c>
      <c r="I14" s="79">
        <v>0.4915686274509804</v>
      </c>
      <c r="J14" s="79">
        <v>0.48142156862745106</v>
      </c>
      <c r="K14" s="79">
        <v>0.44647058823529412</v>
      </c>
      <c r="L14" s="79">
        <v>0.33016430245400002</v>
      </c>
      <c r="M14" s="79">
        <v>0.2663876566435</v>
      </c>
      <c r="N14" s="79">
        <v>0.23989888624700001</v>
      </c>
      <c r="O14" s="79">
        <v>0.23997561901299999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0.42251225218715377</v>
      </c>
      <c r="D15" s="76">
        <f t="shared" si="0"/>
        <v>0.41055280994431947</v>
      </c>
      <c r="E15" s="76">
        <f t="shared" si="0"/>
        <v>0.41055280994431947</v>
      </c>
      <c r="F15" s="76">
        <f t="shared" si="0"/>
        <v>0.24275509333251785</v>
      </c>
      <c r="G15" s="76">
        <f t="shared" si="0"/>
        <v>0.24275509333251785</v>
      </c>
      <c r="H15" s="76">
        <f t="shared" si="0"/>
        <v>0.42252295136454304</v>
      </c>
      <c r="I15" s="76">
        <f t="shared" si="0"/>
        <v>0.25175639668946154</v>
      </c>
      <c r="J15" s="76">
        <f t="shared" si="0"/>
        <v>0.24655959033578004</v>
      </c>
      <c r="K15" s="76">
        <f t="shared" si="0"/>
        <v>0.22865947956198801</v>
      </c>
      <c r="L15" s="76">
        <f t="shared" si="0"/>
        <v>0.1690933278885815</v>
      </c>
      <c r="M15" s="76">
        <f t="shared" si="0"/>
        <v>0.13643018047526806</v>
      </c>
      <c r="N15" s="76">
        <f t="shared" si="0"/>
        <v>0.12286398235896877</v>
      </c>
      <c r="O15" s="76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0.66099999999999992</v>
      </c>
      <c r="D2" s="77">
        <v>0.66099999999999992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0.11800000000000001</v>
      </c>
      <c r="D3" s="77">
        <v>0.115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0.115</v>
      </c>
      <c r="D4" s="77">
        <v>0.115</v>
      </c>
      <c r="E4" s="77">
        <v>0.77599999999999991</v>
      </c>
      <c r="F4" s="77">
        <v>0.9205000000000001</v>
      </c>
      <c r="G4" s="77">
        <v>0</v>
      </c>
    </row>
    <row r="5" spans="1:7" x14ac:dyDescent="0.25">
      <c r="B5" s="43" t="s">
        <v>169</v>
      </c>
      <c r="C5" s="76">
        <f>1-SUM(C2:C4)</f>
        <v>0.10600000000000009</v>
      </c>
      <c r="D5" s="76">
        <f t="shared" ref="D5:G5" si="0">1-SUM(D2:D4)</f>
        <v>0.1090000000000001</v>
      </c>
      <c r="E5" s="76">
        <f t="shared" si="0"/>
        <v>0.22400000000000009</v>
      </c>
      <c r="F5" s="76">
        <f t="shared" si="0"/>
        <v>7.9499999999999904E-2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0.29663</v>
      </c>
      <c r="D2" s="28">
        <v>0.28309999999999996</v>
      </c>
      <c r="E2" s="28">
        <v>0.27410000000000001</v>
      </c>
      <c r="F2" s="28">
        <v>0.26536000000000004</v>
      </c>
      <c r="G2" s="28">
        <v>0.25714999999999999</v>
      </c>
      <c r="H2" s="28">
        <v>0.24908999999999998</v>
      </c>
      <c r="I2" s="28">
        <v>0.24146000000000001</v>
      </c>
      <c r="J2" s="28">
        <v>0.23418</v>
      </c>
      <c r="K2" s="28">
        <v>0.22716</v>
      </c>
      <c r="L2" s="28">
        <v>0.22018000000000001</v>
      </c>
      <c r="M2" s="28">
        <v>0.21321999999999999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6.5750000000000003E-2</v>
      </c>
      <c r="D4" s="28">
        <v>6.3920000000000005E-2</v>
      </c>
      <c r="E4" s="28">
        <v>6.2820000000000001E-2</v>
      </c>
      <c r="F4" s="28">
        <v>6.1740000000000003E-2</v>
      </c>
      <c r="G4" s="28">
        <v>6.0749999999999998E-2</v>
      </c>
      <c r="H4" s="28">
        <v>5.9770000000000004E-2</v>
      </c>
      <c r="I4" s="28">
        <v>5.885E-2</v>
      </c>
      <c r="J4" s="28">
        <v>5.7999999999999996E-2</v>
      </c>
      <c r="K4" s="28">
        <v>5.7180000000000002E-2</v>
      </c>
      <c r="L4" s="28">
        <v>5.636E-2</v>
      </c>
      <c r="M4" s="28">
        <v>5.5519999999999993E-2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0.2765139606922587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0.26806769779128603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0.13335545935694931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0.66099999999999992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0.87233333333333329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26.390999999999998</v>
      </c>
      <c r="D13" s="28">
        <v>25.013999999999999</v>
      </c>
      <c r="E13" s="28">
        <v>23.765999999999998</v>
      </c>
      <c r="F13" s="28">
        <v>22.613</v>
      </c>
      <c r="G13" s="28">
        <v>21.550999999999998</v>
      </c>
      <c r="H13" s="28">
        <v>20.582000000000001</v>
      </c>
      <c r="I13" s="28">
        <v>19.686</v>
      </c>
      <c r="J13" s="28">
        <v>18.899000000000001</v>
      </c>
      <c r="K13" s="28">
        <v>18.081</v>
      </c>
      <c r="L13" s="28">
        <v>17.372</v>
      </c>
      <c r="M13" s="28">
        <v>16.704000000000001</v>
      </c>
    </row>
    <row r="14" spans="1:13" x14ac:dyDescent="0.25">
      <c r="B14" s="16" t="s">
        <v>170</v>
      </c>
      <c r="C14" s="28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36.247519202644909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44.666649407350029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72.912225149850372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1.2236498995725122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1.110487833498478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1.110487833498478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1.110487833498478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1.110487833498478</v>
      </c>
      <c r="E13" s="82" t="s">
        <v>201</v>
      </c>
    </row>
    <row r="14" spans="1:5" ht="15.75" customHeight="1" x14ac:dyDescent="0.25">
      <c r="A14" s="11" t="s">
        <v>187</v>
      </c>
      <c r="B14" s="81">
        <v>0.70900000000000007</v>
      </c>
      <c r="C14" s="81">
        <v>0.95</v>
      </c>
      <c r="D14" s="82">
        <v>14.191711276470395</v>
      </c>
      <c r="E14" s="82" t="s">
        <v>201</v>
      </c>
    </row>
    <row r="15" spans="1:5" ht="15.75" customHeight="1" x14ac:dyDescent="0.25">
      <c r="A15" s="11" t="s">
        <v>207</v>
      </c>
      <c r="B15" s="81">
        <v>0.70900000000000007</v>
      </c>
      <c r="C15" s="81">
        <v>0.95</v>
      </c>
      <c r="D15" s="82">
        <v>14.191711276470395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0.24799655875910087</v>
      </c>
      <c r="E17" s="82" t="s">
        <v>201</v>
      </c>
    </row>
    <row r="18" spans="1:5" ht="15.9" customHeight="1" x14ac:dyDescent="0.25">
      <c r="A18" s="52" t="s">
        <v>173</v>
      </c>
      <c r="B18" s="81">
        <v>0.46500000000000002</v>
      </c>
      <c r="C18" s="81">
        <v>0.95</v>
      </c>
      <c r="D18" s="82">
        <v>1.7836697530248278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9.0332234091804775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24.192824415868042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4.6601859455142458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20.497190899555484</v>
      </c>
      <c r="E24" s="82" t="s">
        <v>201</v>
      </c>
    </row>
    <row r="25" spans="1:5" ht="15.75" customHeight="1" x14ac:dyDescent="0.25">
      <c r="A25" s="52" t="s">
        <v>87</v>
      </c>
      <c r="B25" s="81">
        <v>0.21899999999999997</v>
      </c>
      <c r="C25" s="81">
        <v>0.95</v>
      </c>
      <c r="D25" s="82">
        <v>20.50084196930549</v>
      </c>
      <c r="E25" s="82" t="s">
        <v>201</v>
      </c>
    </row>
    <row r="26" spans="1:5" ht="15.75" customHeight="1" x14ac:dyDescent="0.25">
      <c r="A26" s="52" t="s">
        <v>137</v>
      </c>
      <c r="B26" s="81">
        <v>0.70900000000000007</v>
      </c>
      <c r="C26" s="81">
        <v>0.95</v>
      </c>
      <c r="D26" s="82">
        <v>4.6428641054924311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3.9975934807066564</v>
      </c>
      <c r="E27" s="82" t="s">
        <v>201</v>
      </c>
    </row>
    <row r="28" spans="1:5" ht="15.75" customHeight="1" x14ac:dyDescent="0.25">
      <c r="A28" s="52" t="s">
        <v>84</v>
      </c>
      <c r="B28" s="81">
        <v>0.37</v>
      </c>
      <c r="C28" s="81">
        <v>0.95</v>
      </c>
      <c r="D28" s="82">
        <v>0.64014910694610749</v>
      </c>
      <c r="E28" s="82" t="s">
        <v>201</v>
      </c>
    </row>
    <row r="29" spans="1:5" ht="15.75" customHeight="1" x14ac:dyDescent="0.25">
      <c r="A29" s="52" t="s">
        <v>58</v>
      </c>
      <c r="B29" s="81">
        <v>0.46500000000000002</v>
      </c>
      <c r="C29" s="81">
        <v>0.95</v>
      </c>
      <c r="D29" s="82">
        <v>63.934132245620098</v>
      </c>
      <c r="E29" s="82" t="s">
        <v>201</v>
      </c>
    </row>
    <row r="30" spans="1:5" ht="15.75" customHeight="1" x14ac:dyDescent="0.25">
      <c r="A30" s="52" t="s">
        <v>67</v>
      </c>
      <c r="B30" s="81">
        <v>9.0000000000000011E-3</v>
      </c>
      <c r="C30" s="81">
        <v>0.95</v>
      </c>
      <c r="D30" s="82">
        <v>181.77876241028352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181.77876241028352</v>
      </c>
      <c r="E31" s="82" t="s">
        <v>201</v>
      </c>
    </row>
    <row r="32" spans="1:5" ht="15.75" customHeight="1" x14ac:dyDescent="0.25">
      <c r="A32" s="52" t="s">
        <v>28</v>
      </c>
      <c r="B32" s="81">
        <v>0.92749999999999999</v>
      </c>
      <c r="C32" s="81">
        <v>0.95</v>
      </c>
      <c r="D32" s="82">
        <v>0.47412256872115971</v>
      </c>
      <c r="E32" s="82" t="s">
        <v>201</v>
      </c>
    </row>
    <row r="33" spans="1:6" ht="15.75" customHeight="1" x14ac:dyDescent="0.25">
      <c r="A33" s="52" t="s">
        <v>83</v>
      </c>
      <c r="B33" s="81">
        <v>0.72499999999999998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0.45799999999999996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0.91599999999999993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0.24100000000000002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0.17600000000000002</v>
      </c>
      <c r="C38" s="81">
        <v>0.95</v>
      </c>
      <c r="D38" s="82">
        <v>1.9147302101118107</v>
      </c>
      <c r="E38" s="82" t="s">
        <v>201</v>
      </c>
    </row>
    <row r="39" spans="1:6" ht="15.75" customHeight="1" x14ac:dyDescent="0.25">
      <c r="A39" s="52" t="s">
        <v>60</v>
      </c>
      <c r="B39" s="81">
        <v>0.17600000000000002</v>
      </c>
      <c r="C39" s="81">
        <v>0.95</v>
      </c>
      <c r="D39" s="82">
        <v>0.49808085341524744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2020-06-17T04:29:27Z</dcterms:modified>
</cp:coreProperties>
</file>