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4C78702-9BF7-4FED-B427-0A3DB3C7D34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24" i="2"/>
  <c r="I17" i="2"/>
  <c r="I40" i="2"/>
  <c r="I20" i="2"/>
  <c r="I21" i="2"/>
  <c r="I19" i="2"/>
  <c r="I38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I1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<sst xmlns="http://schemas.openxmlformats.org/spreadsheetml/2006/main" count="1097" uniqueCount="272">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</sst>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5.8</v>
      </c>
    </row>
    <row r="38" spans="1:5" ht="15" customHeight="1" x14ac:dyDescent="0.25">
      <c r="B38" s="16" t="s">
        <v>91</v>
      </c>
      <c r="C38" s="71">
        <v>7.5</v>
      </c>
      <c r="D38" s="17"/>
      <c r="E38" s="18"/>
    </row>
    <row r="39" spans="1:5" ht="15" customHeight="1" x14ac:dyDescent="0.25">
      <c r="B39" s="16" t="s">
        <v>90</v>
      </c>
      <c r="C39" s="71">
        <v>8.8000000000000007</v>
      </c>
      <c r="D39" s="17"/>
      <c r="E39" s="17"/>
    </row>
    <row r="40" spans="1:5" ht="15" customHeight="1" x14ac:dyDescent="0.25">
      <c r="B40" s="16" t="s">
        <v>171</v>
      </c>
      <c r="C40" s="71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1.2172470053999975</v>
      </c>
      <c r="D51" s="17"/>
    </row>
    <row r="52" spans="1:4" ht="15" customHeight="1" x14ac:dyDescent="0.25">
      <c r="B52" s="16" t="s">
        <v>125</v>
      </c>
      <c r="C52" s="72">
        <v>1.3441089988099999</v>
      </c>
    </row>
    <row r="53" spans="1:4" ht="15.75" customHeight="1" x14ac:dyDescent="0.25">
      <c r="B53" s="16" t="s">
        <v>126</v>
      </c>
      <c r="C53" s="72">
        <v>1.3441089988099999</v>
      </c>
    </row>
    <row r="54" spans="1:4" ht="15.75" customHeight="1" x14ac:dyDescent="0.25">
      <c r="B54" s="16" t="s">
        <v>127</v>
      </c>
      <c r="C54" s="72">
        <v>1.24444809437</v>
      </c>
    </row>
    <row r="55" spans="1:4" ht="15.75" customHeight="1" x14ac:dyDescent="0.25">
      <c r="B55" s="16" t="s">
        <v>128</v>
      </c>
      <c r="C55" s="72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8.0000000000000002E-3</v>
      </c>
      <c r="E2" s="87">
        <f>food_insecure</f>
        <v>8.0000000000000002E-3</v>
      </c>
      <c r="F2" s="87">
        <f>food_insecure</f>
        <v>8.0000000000000002E-3</v>
      </c>
      <c r="G2" s="87">
        <f>food_insecure</f>
        <v>8.0000000000000002E-3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8.0000000000000002E-3</v>
      </c>
      <c r="F5" s="87">
        <f>food_insecure</f>
        <v>8.0000000000000002E-3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4.681719251538452E-2</v>
      </c>
      <c r="D7" s="87">
        <f>diarrhoea_1_5mo/26</f>
        <v>5.1696499954230764E-2</v>
      </c>
      <c r="E7" s="87">
        <f>diarrhoea_6_11mo/26</f>
        <v>5.1696499954230764E-2</v>
      </c>
      <c r="F7" s="87">
        <f>diarrhoea_12_23mo/26</f>
        <v>4.7863388244999999E-2</v>
      </c>
      <c r="G7" s="87">
        <f>diarrhoea_24_59mo/26</f>
        <v>4.7863388244999999E-2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8.0000000000000002E-3</v>
      </c>
      <c r="F8" s="87">
        <f>food_insecure</f>
        <v>8.0000000000000002E-3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0.58200000000000007</v>
      </c>
      <c r="E9" s="87">
        <f>IF(ISBLANK(comm_deliv), frac_children_health_facility,1)</f>
        <v>0.58200000000000007</v>
      </c>
      <c r="F9" s="87">
        <f>IF(ISBLANK(comm_deliv), frac_children_health_facility,1)</f>
        <v>0.58200000000000007</v>
      </c>
      <c r="G9" s="87">
        <f>IF(ISBLANK(comm_deliv), frac_children_health_facility,1)</f>
        <v>0.58200000000000007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4.681719251538452E-2</v>
      </c>
      <c r="D11" s="87">
        <f>diarrhoea_1_5mo/26</f>
        <v>5.1696499954230764E-2</v>
      </c>
      <c r="E11" s="87">
        <f>diarrhoea_6_11mo/26</f>
        <v>5.1696499954230764E-2</v>
      </c>
      <c r="F11" s="87">
        <f>diarrhoea_12_23mo/26</f>
        <v>4.7863388244999999E-2</v>
      </c>
      <c r="G11" s="87">
        <f>diarrhoea_24_59mo/26</f>
        <v>4.7863388244999999E-2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8.0000000000000002E-3</v>
      </c>
      <c r="I14" s="87">
        <f>food_insecure</f>
        <v>8.0000000000000002E-3</v>
      </c>
      <c r="J14" s="87">
        <f>food_insecure</f>
        <v>8.0000000000000002E-3</v>
      </c>
      <c r="K14" s="87">
        <f>food_insecure</f>
        <v>8.0000000000000002E-3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0.92500000000000004</v>
      </c>
      <c r="I17" s="87">
        <f>frac_PW_health_facility</f>
        <v>0.92500000000000004</v>
      </c>
      <c r="J17" s="87">
        <f>frac_PW_health_facility</f>
        <v>0.92500000000000004</v>
      </c>
      <c r="K17" s="87">
        <f>frac_PW_health_facility</f>
        <v>0.92500000000000004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0.25900000000000001</v>
      </c>
      <c r="M23" s="87">
        <f>famplan_unmet_need</f>
        <v>0.25900000000000001</v>
      </c>
      <c r="N23" s="87">
        <f>famplan_unmet_need</f>
        <v>0.25900000000000001</v>
      </c>
      <c r="O23" s="87">
        <f>famplan_unmet_need</f>
        <v>0.25900000000000001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4.7159521411132756E-2</v>
      </c>
      <c r="M24" s="87">
        <f>(1-food_insecure)*(0.49)+food_insecure*(0.7)</f>
        <v>0.49168000000000001</v>
      </c>
      <c r="N24" s="87">
        <f>(1-food_insecure)*(0.49)+food_insecure*(0.7)</f>
        <v>0.49168000000000001</v>
      </c>
      <c r="O24" s="87">
        <f>(1-food_insecure)*(0.49)+food_insecure*(0.7)</f>
        <v>0.49168000000000001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2.0211223461914035E-2</v>
      </c>
      <c r="M25" s="87">
        <f>(1-food_insecure)*(0.21)+food_insecure*(0.3)</f>
        <v>0.21071999999999999</v>
      </c>
      <c r="N25" s="87">
        <f>(1-food_insecure)*(0.21)+food_insecure*(0.3)</f>
        <v>0.21071999999999999</v>
      </c>
      <c r="O25" s="87">
        <f>(1-food_insecure)*(0.21)+food_insecure*(0.3)</f>
        <v>0.21071999999999999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2.8544324707031211E-2</v>
      </c>
      <c r="M26" s="87">
        <f>(1-food_insecure)*(0.3)</f>
        <v>0.29759999999999998</v>
      </c>
      <c r="N26" s="87">
        <f>(1-food_insecure)*(0.3)</f>
        <v>0.29759999999999998</v>
      </c>
      <c r="O26" s="87">
        <f>(1-food_insecure)*(0.3)</f>
        <v>0.29759999999999998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0.90408493041992199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308025.61</v>
      </c>
      <c r="C2" s="74">
        <v>857000</v>
      </c>
      <c r="D2" s="74">
        <v>1532000</v>
      </c>
      <c r="E2" s="74">
        <v>2616000</v>
      </c>
      <c r="F2" s="74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304681.05719999998</v>
      </c>
      <c r="C3" s="74">
        <v>864000</v>
      </c>
      <c r="D3" s="74">
        <v>1531000</v>
      </c>
      <c r="E3" s="74">
        <v>2690000</v>
      </c>
      <c r="F3" s="74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7">
        <f t="shared" si="2"/>
        <v>2022</v>
      </c>
      <c r="B4" s="73">
        <v>301185.82400000002</v>
      </c>
      <c r="C4" s="74">
        <v>869000</v>
      </c>
      <c r="D4" s="74">
        <v>1534000</v>
      </c>
      <c r="E4" s="74">
        <v>2771000</v>
      </c>
      <c r="F4" s="74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7">
        <f t="shared" si="2"/>
        <v>2023</v>
      </c>
      <c r="B5" s="73">
        <v>297572.45180000004</v>
      </c>
      <c r="C5" s="74">
        <v>873000</v>
      </c>
      <c r="D5" s="74">
        <v>1538000</v>
      </c>
      <c r="E5" s="74">
        <v>2857000</v>
      </c>
      <c r="F5" s="74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7">
        <f t="shared" si="2"/>
        <v>2024</v>
      </c>
      <c r="B6" s="73">
        <v>293845.08600000001</v>
      </c>
      <c r="C6" s="74">
        <v>873000</v>
      </c>
      <c r="D6" s="74">
        <v>1547000</v>
      </c>
      <c r="E6" s="74">
        <v>2953000</v>
      </c>
      <c r="F6" s="74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7">
        <f t="shared" si="2"/>
        <v>2025</v>
      </c>
      <c r="B7" s="73">
        <v>290021.08299999998</v>
      </c>
      <c r="C7" s="74">
        <v>869000</v>
      </c>
      <c r="D7" s="74">
        <v>1558000</v>
      </c>
      <c r="E7" s="74">
        <v>3055000</v>
      </c>
      <c r="F7" s="74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7">
        <f t="shared" si="2"/>
        <v>2026</v>
      </c>
      <c r="B8" s="73">
        <v>288513.61920000007</v>
      </c>
      <c r="C8" s="74">
        <v>858000</v>
      </c>
      <c r="D8" s="74">
        <v>1573000</v>
      </c>
      <c r="E8" s="74">
        <v>3166000</v>
      </c>
      <c r="F8" s="74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7">
        <f t="shared" si="2"/>
        <v>2027</v>
      </c>
      <c r="B9" s="73">
        <v>286922.52940000006</v>
      </c>
      <c r="C9" s="74">
        <v>842000</v>
      </c>
      <c r="D9" s="74">
        <v>1589000</v>
      </c>
      <c r="E9" s="74">
        <v>3284000</v>
      </c>
      <c r="F9" s="74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7">
        <f t="shared" si="2"/>
        <v>2028</v>
      </c>
      <c r="B10" s="73">
        <v>285262.33260000008</v>
      </c>
      <c r="C10" s="74">
        <v>824000</v>
      </c>
      <c r="D10" s="74">
        <v>1604000</v>
      </c>
      <c r="E10" s="74">
        <v>3407000</v>
      </c>
      <c r="F10" s="74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7">
        <f t="shared" si="2"/>
        <v>2029</v>
      </c>
      <c r="B11" s="73">
        <v>283547.19900000008</v>
      </c>
      <c r="C11" s="74">
        <v>807000</v>
      </c>
      <c r="D11" s="74">
        <v>1615000</v>
      </c>
      <c r="E11" s="74">
        <v>3531000</v>
      </c>
      <c r="F11" s="74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7">
        <f t="shared" si="2"/>
        <v>2030</v>
      </c>
      <c r="B12" s="73">
        <v>281765.40000000002</v>
      </c>
      <c r="C12" s="74">
        <v>792000</v>
      </c>
      <c r="D12" s="74">
        <v>1620000</v>
      </c>
      <c r="E12" s="74">
        <v>3654000</v>
      </c>
      <c r="F12" s="74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7" t="str">
        <f t="shared" si="2"/>
        <v/>
      </c>
      <c r="B13" s="73">
        <v>846000</v>
      </c>
      <c r="C13" s="74">
        <v>1538000</v>
      </c>
      <c r="D13" s="74">
        <v>2552000</v>
      </c>
      <c r="E13" s="74">
        <v>1854000</v>
      </c>
      <c r="F13" s="74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2.1351372499999999E-3</v>
      </c>
    </row>
    <row r="4" spans="1:8" ht="15.75" customHeight="1" x14ac:dyDescent="0.25">
      <c r="B4" s="24" t="s">
        <v>7</v>
      </c>
      <c r="C4" s="75">
        <v>0.18247608977121746</v>
      </c>
    </row>
    <row r="5" spans="1:8" ht="15.75" customHeight="1" x14ac:dyDescent="0.25">
      <c r="B5" s="24" t="s">
        <v>8</v>
      </c>
      <c r="C5" s="75">
        <v>2.4730690808574384E-2</v>
      </c>
    </row>
    <row r="6" spans="1:8" ht="15.75" customHeight="1" x14ac:dyDescent="0.25">
      <c r="B6" s="24" t="s">
        <v>10</v>
      </c>
      <c r="C6" s="75">
        <v>0.1174509455765185</v>
      </c>
    </row>
    <row r="7" spans="1:8" ht="15.75" customHeight="1" x14ac:dyDescent="0.25">
      <c r="B7" s="24" t="s">
        <v>13</v>
      </c>
      <c r="C7" s="75">
        <v>0.29345905837231401</v>
      </c>
    </row>
    <row r="8" spans="1:8" ht="15.75" customHeight="1" x14ac:dyDescent="0.25">
      <c r="B8" s="24" t="s">
        <v>14</v>
      </c>
      <c r="C8" s="75">
        <v>2.1132454480861693E-4</v>
      </c>
    </row>
    <row r="9" spans="1:8" ht="15.75" customHeight="1" x14ac:dyDescent="0.25">
      <c r="B9" s="24" t="s">
        <v>27</v>
      </c>
      <c r="C9" s="75">
        <v>0.21230735725465824</v>
      </c>
    </row>
    <row r="10" spans="1:8" ht="15.75" customHeight="1" x14ac:dyDescent="0.25">
      <c r="B10" s="24" t="s">
        <v>15</v>
      </c>
      <c r="C10" s="75">
        <v>0.16722939642190882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1.3182795649918E-2</v>
      </c>
      <c r="D14" s="75">
        <v>1.3182795649918E-2</v>
      </c>
      <c r="E14" s="75">
        <v>9.5086453863372205E-3</v>
      </c>
      <c r="F14" s="75">
        <v>9.5086453863372205E-3</v>
      </c>
    </row>
    <row r="15" spans="1:8" ht="15.75" customHeight="1" x14ac:dyDescent="0.25">
      <c r="B15" s="24" t="s">
        <v>16</v>
      </c>
      <c r="C15" s="75">
        <v>0.13065839196007101</v>
      </c>
      <c r="D15" s="75">
        <v>0.13065839196007101</v>
      </c>
      <c r="E15" s="75">
        <v>7.7090852042546301E-2</v>
      </c>
      <c r="F15" s="75">
        <v>7.7090852042546301E-2</v>
      </c>
    </row>
    <row r="16" spans="1:8" ht="15.75" customHeight="1" x14ac:dyDescent="0.25">
      <c r="B16" s="24" t="s">
        <v>17</v>
      </c>
      <c r="C16" s="75">
        <v>2.4914431427923302E-2</v>
      </c>
      <c r="D16" s="75">
        <v>2.4914431427923302E-2</v>
      </c>
      <c r="E16" s="75">
        <v>1.43317908655364E-2</v>
      </c>
      <c r="F16" s="75">
        <v>1.43317908655364E-2</v>
      </c>
    </row>
    <row r="17" spans="1:8" ht="15.75" customHeight="1" x14ac:dyDescent="0.25">
      <c r="B17" s="24" t="s">
        <v>18</v>
      </c>
      <c r="C17" s="75">
        <v>2.1380815503826499E-2</v>
      </c>
      <c r="D17" s="75">
        <v>2.1380815503826499E-2</v>
      </c>
      <c r="E17" s="75">
        <v>5.6264063642644697E-2</v>
      </c>
      <c r="F17" s="75">
        <v>5.6264063642644697E-2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2.87957325451563E-2</v>
      </c>
      <c r="D19" s="75">
        <v>2.87957325451563E-2</v>
      </c>
      <c r="E19" s="75">
        <v>3.1883741158638797E-2</v>
      </c>
      <c r="F19" s="75">
        <v>3.1883741158638797E-2</v>
      </c>
    </row>
    <row r="20" spans="1:8" ht="15.75" customHeight="1" x14ac:dyDescent="0.25">
      <c r="B20" s="24" t="s">
        <v>21</v>
      </c>
      <c r="C20" s="75">
        <v>3.6897035998458799E-3</v>
      </c>
      <c r="D20" s="75">
        <v>3.6897035998458799E-3</v>
      </c>
      <c r="E20" s="75">
        <v>2.1304761319977699E-2</v>
      </c>
      <c r="F20" s="75">
        <v>2.1304761319977699E-2</v>
      </c>
    </row>
    <row r="21" spans="1:8" ht="15.75" customHeight="1" x14ac:dyDescent="0.25">
      <c r="B21" s="24" t="s">
        <v>22</v>
      </c>
      <c r="C21" s="75">
        <v>9.8433272048175896E-2</v>
      </c>
      <c r="D21" s="75">
        <v>9.8433272048175896E-2</v>
      </c>
      <c r="E21" s="75">
        <v>0.209529009806428</v>
      </c>
      <c r="F21" s="75">
        <v>0.209529009806428</v>
      </c>
    </row>
    <row r="22" spans="1:8" ht="15.75" customHeight="1" x14ac:dyDescent="0.25">
      <c r="B22" s="24" t="s">
        <v>23</v>
      </c>
      <c r="C22" s="75">
        <v>0.67894485726508313</v>
      </c>
      <c r="D22" s="75">
        <v>0.67894485726508313</v>
      </c>
      <c r="E22" s="75">
        <v>0.58008713577789095</v>
      </c>
      <c r="F22" s="75">
        <v>0.58008713577789095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6.2600000000000003E-2</v>
      </c>
    </row>
    <row r="27" spans="1:8" ht="15.75" customHeight="1" x14ac:dyDescent="0.25">
      <c r="B27" s="24" t="s">
        <v>39</v>
      </c>
      <c r="C27" s="75">
        <v>2.8000000000000004E-3</v>
      </c>
    </row>
    <row r="28" spans="1:8" ht="15.75" customHeight="1" x14ac:dyDescent="0.25">
      <c r="B28" s="24" t="s">
        <v>40</v>
      </c>
      <c r="C28" s="75">
        <v>0.1759</v>
      </c>
    </row>
    <row r="29" spans="1:8" ht="15.75" customHeight="1" x14ac:dyDescent="0.25">
      <c r="B29" s="24" t="s">
        <v>41</v>
      </c>
      <c r="C29" s="75">
        <v>0.12990000000000002</v>
      </c>
    </row>
    <row r="30" spans="1:8" ht="15.75" customHeight="1" x14ac:dyDescent="0.25">
      <c r="B30" s="24" t="s">
        <v>42</v>
      </c>
      <c r="C30" s="75">
        <v>6.5500000000000003E-2</v>
      </c>
    </row>
    <row r="31" spans="1:8" ht="15.75" customHeight="1" x14ac:dyDescent="0.25">
      <c r="B31" s="24" t="s">
        <v>43</v>
      </c>
      <c r="C31" s="75">
        <v>0.16149999999999998</v>
      </c>
    </row>
    <row r="32" spans="1:8" ht="15.75" customHeight="1" x14ac:dyDescent="0.25">
      <c r="B32" s="24" t="s">
        <v>44</v>
      </c>
      <c r="C32" s="75">
        <v>7.3700000000000002E-2</v>
      </c>
    </row>
    <row r="33" spans="2:3" ht="15.75" customHeight="1" x14ac:dyDescent="0.25">
      <c r="B33" s="24" t="s">
        <v>45</v>
      </c>
      <c r="C33" s="75">
        <v>3.4799999999999998E-2</v>
      </c>
    </row>
    <row r="34" spans="2:3" ht="15.75" customHeight="1" x14ac:dyDescent="0.25">
      <c r="B34" s="24" t="s">
        <v>46</v>
      </c>
      <c r="C34" s="75">
        <v>0.29329999999552964</v>
      </c>
    </row>
    <row r="35" spans="2:3" ht="15.75" customHeight="1" x14ac:dyDescent="0.25">
      <c r="B35" s="32" t="s">
        <v>129</v>
      </c>
      <c r="C35" s="70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0.60687058120879123</v>
      </c>
      <c r="D2" s="76">
        <v>0.60687058120879123</v>
      </c>
      <c r="E2" s="76">
        <v>0.5682324462068965</v>
      </c>
      <c r="F2" s="76">
        <v>0.44456427916527552</v>
      </c>
      <c r="G2" s="76">
        <v>0.40598182309090908</v>
      </c>
    </row>
    <row r="3" spans="1:15" ht="15.75" customHeight="1" x14ac:dyDescent="0.25">
      <c r="A3" s="5"/>
      <c r="B3" s="11" t="s">
        <v>118</v>
      </c>
      <c r="C3" s="76">
        <v>0.22012942879120878</v>
      </c>
      <c r="D3" s="76">
        <v>0.22012942879120878</v>
      </c>
      <c r="E3" s="76">
        <v>0.25876756379310345</v>
      </c>
      <c r="F3" s="76">
        <v>0.38243573083472454</v>
      </c>
      <c r="G3" s="76">
        <v>0.42101818690909093</v>
      </c>
    </row>
    <row r="4" spans="1:15" ht="15.75" customHeight="1" x14ac:dyDescent="0.25">
      <c r="A4" s="5"/>
      <c r="B4" s="11" t="s">
        <v>116</v>
      </c>
      <c r="C4" s="77">
        <v>0.14132393549295774</v>
      </c>
      <c r="D4" s="77">
        <v>0.14132393549295774</v>
      </c>
      <c r="E4" s="77">
        <v>0.13234100617511521</v>
      </c>
      <c r="F4" s="77">
        <v>0.11324999345375723</v>
      </c>
      <c r="G4" s="77">
        <v>0.11261320103773585</v>
      </c>
    </row>
    <row r="5" spans="1:15" ht="15.75" customHeight="1" x14ac:dyDescent="0.25">
      <c r="A5" s="5"/>
      <c r="B5" s="11" t="s">
        <v>119</v>
      </c>
      <c r="C5" s="77">
        <v>3.1676054507042258E-2</v>
      </c>
      <c r="D5" s="77">
        <v>3.1676054507042258E-2</v>
      </c>
      <c r="E5" s="77">
        <v>4.0658983824884795E-2</v>
      </c>
      <c r="F5" s="77">
        <v>5.9749996546242766E-2</v>
      </c>
      <c r="G5" s="77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0.6579003516998827</v>
      </c>
      <c r="D8" s="76">
        <v>0.6579003516998827</v>
      </c>
      <c r="E8" s="76">
        <v>0.6419268292682927</v>
      </c>
      <c r="F8" s="76">
        <v>0.61914400921658985</v>
      </c>
      <c r="G8" s="76">
        <v>0.62906147091108666</v>
      </c>
    </row>
    <row r="9" spans="1:15" ht="15.75" customHeight="1" x14ac:dyDescent="0.25">
      <c r="B9" s="7" t="s">
        <v>121</v>
      </c>
      <c r="C9" s="76">
        <v>0.19109964830011722</v>
      </c>
      <c r="D9" s="76">
        <v>0.19109964830011722</v>
      </c>
      <c r="E9" s="76">
        <v>0.20707317073170731</v>
      </c>
      <c r="F9" s="76">
        <v>0.2298559907834101</v>
      </c>
      <c r="G9" s="76">
        <v>0.21993852908891329</v>
      </c>
    </row>
    <row r="10" spans="1:15" ht="15.75" customHeight="1" x14ac:dyDescent="0.25">
      <c r="B10" s="7" t="s">
        <v>122</v>
      </c>
      <c r="C10" s="77">
        <v>0.121</v>
      </c>
      <c r="D10" s="77">
        <v>0.121</v>
      </c>
      <c r="E10" s="77">
        <v>0.121</v>
      </c>
      <c r="F10" s="77">
        <v>0.121</v>
      </c>
      <c r="G10" s="77">
        <v>0.121</v>
      </c>
    </row>
    <row r="11" spans="1:15" ht="15.75" customHeight="1" x14ac:dyDescent="0.25">
      <c r="B11" s="7" t="s">
        <v>123</v>
      </c>
      <c r="C11" s="77">
        <v>0.03</v>
      </c>
      <c r="D11" s="77">
        <v>0.03</v>
      </c>
      <c r="E11" s="77">
        <v>0.03</v>
      </c>
      <c r="F11" s="77">
        <v>0.03</v>
      </c>
      <c r="G11" s="77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0.37582732900000004</v>
      </c>
      <c r="D14" s="78">
        <v>0.36131474626900001</v>
      </c>
      <c r="E14" s="78">
        <v>0.36131474626900001</v>
      </c>
      <c r="F14" s="78">
        <v>0.174274205716</v>
      </c>
      <c r="G14" s="78">
        <v>0.174274205716</v>
      </c>
      <c r="H14" s="79">
        <v>0.35399999999999998</v>
      </c>
      <c r="I14" s="79">
        <v>0.35399999999999998</v>
      </c>
      <c r="J14" s="79">
        <v>0.35399999999999998</v>
      </c>
      <c r="K14" s="79">
        <v>0.35399999999999998</v>
      </c>
      <c r="L14" s="79">
        <v>0.19440046575799999</v>
      </c>
      <c r="M14" s="79">
        <v>0.17612990189549996</v>
      </c>
      <c r="N14" s="79">
        <v>0.18860646885850002</v>
      </c>
      <c r="O14" s="79">
        <v>0.19006387009050002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0.20393269485462165</v>
      </c>
      <c r="D15" s="76">
        <f t="shared" si="0"/>
        <v>0.19605782818777134</v>
      </c>
      <c r="E15" s="76">
        <f t="shared" si="0"/>
        <v>0.19605782818777134</v>
      </c>
      <c r="F15" s="76">
        <f t="shared" si="0"/>
        <v>9.4565258226105703E-2</v>
      </c>
      <c r="G15" s="76">
        <f t="shared" si="0"/>
        <v>9.4565258226105703E-2</v>
      </c>
      <c r="H15" s="76">
        <f t="shared" si="0"/>
        <v>0.1920886758571409</v>
      </c>
      <c r="I15" s="76">
        <f t="shared" si="0"/>
        <v>0.1920886758571409</v>
      </c>
      <c r="J15" s="76">
        <f t="shared" si="0"/>
        <v>0.1920886758571409</v>
      </c>
      <c r="K15" s="76">
        <f t="shared" si="0"/>
        <v>0.1920886758571409</v>
      </c>
      <c r="L15" s="76">
        <f t="shared" si="0"/>
        <v>0.10548623743916859</v>
      </c>
      <c r="M15" s="76">
        <f t="shared" si="0"/>
        <v>9.5572202355804298E-2</v>
      </c>
      <c r="N15" s="76">
        <f t="shared" si="0"/>
        <v>0.10234227926870156</v>
      </c>
      <c r="O15" s="76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0.10199999999999999</v>
      </c>
      <c r="D2" s="77">
        <v>0.10199999999999999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8.6999999999999994E-2</v>
      </c>
      <c r="D4" s="77">
        <v>8.6999999999999994E-2</v>
      </c>
      <c r="E4" s="77">
        <v>0.18899999999999997</v>
      </c>
      <c r="F4" s="77">
        <v>0.54050000000000009</v>
      </c>
      <c r="G4" s="77">
        <v>0</v>
      </c>
    </row>
    <row r="5" spans="1:7" x14ac:dyDescent="0.25">
      <c r="B5" s="43" t="s">
        <v>169</v>
      </c>
      <c r="C5" s="76">
        <f>1-SUM(C2:C4)</f>
        <v>0.65200000000000002</v>
      </c>
      <c r="D5" s="76">
        <f t="shared" ref="D5:G5" si="0">1-SUM(D2:D4)</f>
        <v>0.621</v>
      </c>
      <c r="E5" s="76">
        <f t="shared" si="0"/>
        <v>0.81100000000000005</v>
      </c>
      <c r="F5" s="76">
        <f t="shared" si="0"/>
        <v>0.45949999999999991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0.13452</v>
      </c>
      <c r="D2" s="28">
        <v>0.13019999999999998</v>
      </c>
      <c r="E2" s="28">
        <v>0.12594</v>
      </c>
      <c r="F2" s="28">
        <v>0.12183999999999999</v>
      </c>
      <c r="G2" s="28">
        <v>0.11788999999999999</v>
      </c>
      <c r="H2" s="28">
        <v>0.11410000000000001</v>
      </c>
      <c r="I2" s="28">
        <v>0.11045999999999999</v>
      </c>
      <c r="J2" s="28">
        <v>0.10696</v>
      </c>
      <c r="K2" s="28">
        <v>0.10357</v>
      </c>
      <c r="L2" s="28">
        <v>0.10031000000000001</v>
      </c>
      <c r="M2" s="28">
        <v>9.7159999999999996E-2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0.10494999999999999</v>
      </c>
      <c r="D4" s="28">
        <v>0.10269</v>
      </c>
      <c r="E4" s="28">
        <v>0.10058</v>
      </c>
      <c r="F4" s="28">
        <v>9.8519999999999996E-2</v>
      </c>
      <c r="G4" s="28">
        <v>9.6500000000000002E-2</v>
      </c>
      <c r="H4" s="28">
        <v>9.4499999999999987E-2</v>
      </c>
      <c r="I4" s="28">
        <v>9.2530000000000001E-2</v>
      </c>
      <c r="J4" s="28">
        <v>9.0579999999999994E-2</v>
      </c>
      <c r="K4" s="28">
        <v>8.8680000000000009E-2</v>
      </c>
      <c r="L4" s="28">
        <v>8.6850000000000011E-2</v>
      </c>
      <c r="M4" s="28">
        <v>8.5069999999999993E-2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0.11499501999621967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0.1920886758571409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0.10108305702645336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0.10199999999999999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0.42333333333333339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8.4209999999999994</v>
      </c>
      <c r="D13" s="28">
        <v>8.2520000000000007</v>
      </c>
      <c r="E13" s="28">
        <v>8.1129999999999995</v>
      </c>
      <c r="F13" s="28">
        <v>7.9429999999999996</v>
      </c>
      <c r="G13" s="28">
        <v>7.7409999999999997</v>
      </c>
      <c r="H13" s="28">
        <v>7.617</v>
      </c>
      <c r="I13" s="28">
        <v>7.4169999999999998</v>
      </c>
      <c r="J13" s="28">
        <v>7.3419999999999996</v>
      </c>
      <c r="K13" s="28">
        <v>6.9210000000000003</v>
      </c>
      <c r="L13" s="28">
        <v>6.8739999999999997</v>
      </c>
      <c r="M13" s="28">
        <v>6.7519999999999998</v>
      </c>
    </row>
    <row r="14" spans="1:13" x14ac:dyDescent="0.25">
      <c r="B14" s="16" t="s">
        <v>170</v>
      </c>
      <c r="C14" s="28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56.060857440763876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39.836007367771664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383.53948171134107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2.5281939935860849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1.4354730822535531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1.4354730822535531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1.4354730822535531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1.4354730822535531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12.968306811567569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12.968306811567569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0.67507261146291864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8.8512484629968728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24.480490916001795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22.356153156487789</v>
      </c>
      <c r="E22" s="82" t="s">
        <v>201</v>
      </c>
    </row>
    <row r="23" spans="1:5" ht="15.75" customHeight="1" x14ac:dyDescent="0.25">
      <c r="A23" s="52" t="s">
        <v>34</v>
      </c>
      <c r="B23" s="81">
        <v>0.05</v>
      </c>
      <c r="C23" s="81">
        <v>0.95</v>
      </c>
      <c r="D23" s="82">
        <v>4.2519172670834697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18.528185290228219</v>
      </c>
      <c r="E24" s="82" t="s">
        <v>201</v>
      </c>
    </row>
    <row r="25" spans="1:5" ht="15.75" customHeight="1" x14ac:dyDescent="0.25">
      <c r="A25" s="52" t="s">
        <v>87</v>
      </c>
      <c r="B25" s="81">
        <v>1.7000000000000001E-2</v>
      </c>
      <c r="C25" s="81">
        <v>0.95</v>
      </c>
      <c r="D25" s="82">
        <v>18.551812627676888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5.1202697808096973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7.012324755360904</v>
      </c>
      <c r="E27" s="82" t="s">
        <v>201</v>
      </c>
    </row>
    <row r="28" spans="1:5" ht="15.75" customHeight="1" x14ac:dyDescent="0.25">
      <c r="A28" s="52" t="s">
        <v>84</v>
      </c>
      <c r="B28" s="81">
        <v>0.504</v>
      </c>
      <c r="C28" s="81">
        <v>0.95</v>
      </c>
      <c r="D28" s="82">
        <v>0.84964550882475987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109.15510136543382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289.60408407755699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289.60408407755699</v>
      </c>
      <c r="E31" s="82" t="s">
        <v>201</v>
      </c>
    </row>
    <row r="32" spans="1:5" ht="15.75" customHeight="1" x14ac:dyDescent="0.25">
      <c r="A32" s="52" t="s">
        <v>28</v>
      </c>
      <c r="B32" s="81">
        <v>0.54350000000000009</v>
      </c>
      <c r="C32" s="81">
        <v>0.95</v>
      </c>
      <c r="D32" s="82">
        <v>1.4449724110069486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0.95099999999999996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0.95599999999999996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0.33600000000000002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1.9734091520555312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1.4660935259171604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2020-06-17T04:30:07Z</dcterms:modified>
</cp:coreProperties>
</file>