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F95DD6D-B1DC-4C18-8BB3-664677DC829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G12" i="2"/>
  <c r="I12" i="2" s="1"/>
  <c r="G13" i="2"/>
  <c r="G14" i="2"/>
  <c r="G15" i="2"/>
  <c r="G2" i="2"/>
  <c r="I2" i="2" s="1"/>
  <c r="A27" i="2" l="1"/>
  <c r="A40" i="2"/>
  <c r="A30" i="2"/>
  <c r="A31" i="2"/>
  <c r="A17" i="2"/>
  <c r="A38" i="2"/>
  <c r="A32" i="2"/>
  <c r="A23" i="2"/>
  <c r="A36" i="2"/>
  <c r="I13" i="2"/>
  <c r="I6" i="2"/>
  <c r="C6" i="51"/>
  <c r="A35" i="2"/>
  <c r="A21" i="2"/>
  <c r="A16" i="2"/>
  <c r="C8" i="51"/>
  <c r="A39" i="2"/>
  <c r="A25" i="2"/>
  <c r="A18" i="2"/>
  <c r="A19" i="2"/>
  <c r="A15" i="2"/>
  <c r="A14" i="2"/>
  <c r="I11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<sst xmlns="http://schemas.openxmlformats.org/spreadsheetml/2006/main" count="1097" uniqueCount="272">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</sst>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20.7</v>
      </c>
    </row>
    <row r="38" spans="1:5" ht="15" customHeight="1" x14ac:dyDescent="0.25">
      <c r="B38" s="16" t="s">
        <v>91</v>
      </c>
      <c r="C38" s="71">
        <v>40.799999999999997</v>
      </c>
      <c r="D38" s="17"/>
      <c r="E38" s="18"/>
    </row>
    <row r="39" spans="1:5" ht="15" customHeight="1" x14ac:dyDescent="0.25">
      <c r="B39" s="16" t="s">
        <v>90</v>
      </c>
      <c r="C39" s="71">
        <v>47.6</v>
      </c>
      <c r="D39" s="17"/>
      <c r="E39" s="17"/>
    </row>
    <row r="40" spans="1:5" ht="15" customHeight="1" x14ac:dyDescent="0.25">
      <c r="B40" s="16" t="s">
        <v>171</v>
      </c>
      <c r="C40" s="71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2.6463538219675002</v>
      </c>
      <c r="D51" s="17"/>
    </row>
    <row r="52" spans="1:4" ht="15" customHeight="1" x14ac:dyDescent="0.25">
      <c r="B52" s="16" t="s">
        <v>125</v>
      </c>
      <c r="C52" s="72">
        <v>2.5573027489900002</v>
      </c>
    </row>
    <row r="53" spans="1:4" ht="15.75" customHeight="1" x14ac:dyDescent="0.25">
      <c r="B53" s="16" t="s">
        <v>126</v>
      </c>
      <c r="C53" s="72">
        <v>2.5573027489900002</v>
      </c>
    </row>
    <row r="54" spans="1:4" ht="15.75" customHeight="1" x14ac:dyDescent="0.25">
      <c r="B54" s="16" t="s">
        <v>127</v>
      </c>
      <c r="C54" s="72">
        <v>1.8550822462399998</v>
      </c>
    </row>
    <row r="55" spans="1:4" ht="15.75" customHeight="1" x14ac:dyDescent="0.25">
      <c r="B55" s="16" t="s">
        <v>128</v>
      </c>
      <c r="C55" s="72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0.307</v>
      </c>
      <c r="E2" s="87">
        <f>food_insecure</f>
        <v>0.307</v>
      </c>
      <c r="F2" s="87">
        <f>food_insecure</f>
        <v>0.307</v>
      </c>
      <c r="G2" s="87">
        <f>food_insecure</f>
        <v>0.307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0.307</v>
      </c>
      <c r="F5" s="87">
        <f>food_insecure</f>
        <v>0.307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0.10178283930644232</v>
      </c>
      <c r="D7" s="87">
        <f>diarrhoea_1_5mo/26</f>
        <v>9.8357798038076927E-2</v>
      </c>
      <c r="E7" s="87">
        <f>diarrhoea_6_11mo/26</f>
        <v>9.8357798038076927E-2</v>
      </c>
      <c r="F7" s="87">
        <f>diarrhoea_12_23mo/26</f>
        <v>7.1349317163076922E-2</v>
      </c>
      <c r="G7" s="87">
        <f>diarrhoea_24_59mo/26</f>
        <v>7.1349317163076922E-2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0.307</v>
      </c>
      <c r="F8" s="87">
        <f>food_insecure</f>
        <v>0.307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0.70900000000000007</v>
      </c>
      <c r="E9" s="87">
        <f>IF(ISBLANK(comm_deliv), frac_children_health_facility,1)</f>
        <v>0.70900000000000007</v>
      </c>
      <c r="F9" s="87">
        <f>IF(ISBLANK(comm_deliv), frac_children_health_facility,1)</f>
        <v>0.70900000000000007</v>
      </c>
      <c r="G9" s="87">
        <f>IF(ISBLANK(comm_deliv), frac_children_health_facility,1)</f>
        <v>0.70900000000000007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0.10178283930644232</v>
      </c>
      <c r="D11" s="87">
        <f>diarrhoea_1_5mo/26</f>
        <v>9.8357798038076927E-2</v>
      </c>
      <c r="E11" s="87">
        <f>diarrhoea_6_11mo/26</f>
        <v>9.8357798038076927E-2</v>
      </c>
      <c r="F11" s="87">
        <f>diarrhoea_12_23mo/26</f>
        <v>7.1349317163076922E-2</v>
      </c>
      <c r="G11" s="87">
        <f>diarrhoea_24_59mo/26</f>
        <v>7.1349317163076922E-2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0.307</v>
      </c>
      <c r="I14" s="87">
        <f>food_insecure</f>
        <v>0.307</v>
      </c>
      <c r="J14" s="87">
        <f>food_insecure</f>
        <v>0.307</v>
      </c>
      <c r="K14" s="87">
        <f>food_insecure</f>
        <v>0.307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0.76700000000000002</v>
      </c>
      <c r="I17" s="87">
        <f>frac_PW_health_facility</f>
        <v>0.76700000000000002</v>
      </c>
      <c r="J17" s="87">
        <f>frac_PW_health_facility</f>
        <v>0.76700000000000002</v>
      </c>
      <c r="K17" s="87">
        <f>frac_PW_health_facility</f>
        <v>0.76700000000000002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0.53900000000000003</v>
      </c>
      <c r="M23" s="87">
        <f>famplan_unmet_need</f>
        <v>0.53900000000000003</v>
      </c>
      <c r="N23" s="87">
        <f>famplan_unmet_need</f>
        <v>0.53900000000000003</v>
      </c>
      <c r="O23" s="87">
        <f>famplan_unmet_need</f>
        <v>0.53900000000000003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0.20111974494934101</v>
      </c>
      <c r="M24" s="87">
        <f>(1-food_insecure)*(0.49)+food_insecure*(0.7)</f>
        <v>0.55447000000000002</v>
      </c>
      <c r="N24" s="87">
        <f>(1-food_insecure)*(0.49)+food_insecure*(0.7)</f>
        <v>0.55447000000000002</v>
      </c>
      <c r="O24" s="87">
        <f>(1-food_insecure)*(0.49)+food_insecure*(0.7)</f>
        <v>0.55447000000000002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8.6194176406860445E-2</v>
      </c>
      <c r="M25" s="87">
        <f>(1-food_insecure)*(0.21)+food_insecure*(0.3)</f>
        <v>0.23763000000000001</v>
      </c>
      <c r="N25" s="87">
        <f>(1-food_insecure)*(0.21)+food_insecure*(0.3)</f>
        <v>0.23763000000000001</v>
      </c>
      <c r="O25" s="87">
        <f>(1-food_insecure)*(0.21)+food_insecure*(0.3)</f>
        <v>0.23763000000000001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7.5410382843017654E-2</v>
      </c>
      <c r="M26" s="87">
        <f>(1-food_insecure)*(0.3)</f>
        <v>0.2079</v>
      </c>
      <c r="N26" s="87">
        <f>(1-food_insecure)*(0.3)</f>
        <v>0.2079</v>
      </c>
      <c r="O26" s="87">
        <f>(1-food_insecure)*(0.3)</f>
        <v>0.2079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0.63727569580078092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46507.936999999998</v>
      </c>
      <c r="C2" s="74">
        <v>76000</v>
      </c>
      <c r="D2" s="74">
        <v>120000</v>
      </c>
      <c r="E2" s="74">
        <v>541000</v>
      </c>
      <c r="F2" s="74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54426.184942552143</v>
      </c>
      <c r="I2" s="22">
        <f>G2-H2</f>
        <v>1062573.8150574479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47151.104800000001</v>
      </c>
      <c r="C3" s="74">
        <v>77000</v>
      </c>
      <c r="D3" s="74">
        <v>125000</v>
      </c>
      <c r="E3" s="74">
        <v>553000</v>
      </c>
      <c r="F3" s="74">
        <v>394000</v>
      </c>
      <c r="G3" s="22">
        <f t="shared" si="0"/>
        <v>1149000</v>
      </c>
      <c r="H3" s="22">
        <f t="shared" si="1"/>
        <v>55178.855817458811</v>
      </c>
      <c r="I3" s="22">
        <f t="shared" ref="I3:I15" si="3">G3-H3</f>
        <v>1093821.1441825412</v>
      </c>
    </row>
    <row r="4" spans="1:9" ht="15.75" customHeight="1" x14ac:dyDescent="0.25">
      <c r="A4" s="7">
        <f t="shared" si="2"/>
        <v>2022</v>
      </c>
      <c r="B4" s="73">
        <v>47811.817200000005</v>
      </c>
      <c r="C4" s="74">
        <v>79000</v>
      </c>
      <c r="D4" s="74">
        <v>129000</v>
      </c>
      <c r="E4" s="74">
        <v>563000</v>
      </c>
      <c r="F4" s="74">
        <v>408000</v>
      </c>
      <c r="G4" s="22">
        <f t="shared" si="0"/>
        <v>1179000</v>
      </c>
      <c r="H4" s="22">
        <f t="shared" si="1"/>
        <v>55952.058362999327</v>
      </c>
      <c r="I4" s="22">
        <f t="shared" si="3"/>
        <v>1123047.9416370008</v>
      </c>
    </row>
    <row r="5" spans="1:9" ht="15.75" customHeight="1" x14ac:dyDescent="0.25">
      <c r="A5" s="7">
        <f t="shared" si="2"/>
        <v>2023</v>
      </c>
      <c r="B5" s="73">
        <v>48456.397200000014</v>
      </c>
      <c r="C5" s="74">
        <v>82000</v>
      </c>
      <c r="D5" s="74">
        <v>132000</v>
      </c>
      <c r="E5" s="74">
        <v>575000</v>
      </c>
      <c r="F5" s="74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7">
        <f t="shared" si="2"/>
        <v>2024</v>
      </c>
      <c r="B6" s="73">
        <v>49084.844800000013</v>
      </c>
      <c r="C6" s="74">
        <v>84000</v>
      </c>
      <c r="D6" s="74">
        <v>136000</v>
      </c>
      <c r="E6" s="74">
        <v>586000</v>
      </c>
      <c r="F6" s="74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7">
        <f t="shared" si="2"/>
        <v>2025</v>
      </c>
      <c r="B7" s="73">
        <v>49729.536</v>
      </c>
      <c r="C7" s="74">
        <v>87000</v>
      </c>
      <c r="D7" s="74">
        <v>139000</v>
      </c>
      <c r="E7" s="74">
        <v>598000</v>
      </c>
      <c r="F7" s="74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7">
        <f t="shared" si="2"/>
        <v>2026</v>
      </c>
      <c r="B8" s="73">
        <v>50264.483999999997</v>
      </c>
      <c r="C8" s="74">
        <v>89000</v>
      </c>
      <c r="D8" s="74">
        <v>141000</v>
      </c>
      <c r="E8" s="74">
        <v>609000</v>
      </c>
      <c r="F8" s="74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7">
        <f t="shared" si="2"/>
        <v>2027</v>
      </c>
      <c r="B9" s="73">
        <v>50776.991999999998</v>
      </c>
      <c r="C9" s="74">
        <v>91000</v>
      </c>
      <c r="D9" s="74">
        <v>143000</v>
      </c>
      <c r="E9" s="74">
        <v>620000</v>
      </c>
      <c r="F9" s="74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7">
        <f t="shared" si="2"/>
        <v>2028</v>
      </c>
      <c r="B10" s="73">
        <v>51298.415999999997</v>
      </c>
      <c r="C10" s="74">
        <v>92000</v>
      </c>
      <c r="D10" s="74">
        <v>145000</v>
      </c>
      <c r="E10" s="74">
        <v>633000</v>
      </c>
      <c r="F10" s="74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7">
        <f t="shared" si="2"/>
        <v>2029</v>
      </c>
      <c r="B11" s="73">
        <v>51796.72</v>
      </c>
      <c r="C11" s="74">
        <v>94000</v>
      </c>
      <c r="D11" s="74">
        <v>148000</v>
      </c>
      <c r="E11" s="74">
        <v>647000</v>
      </c>
      <c r="F11" s="74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7">
        <f t="shared" si="2"/>
        <v>2030</v>
      </c>
      <c r="B12" s="73">
        <v>52271.904000000002</v>
      </c>
      <c r="C12" s="74">
        <v>96000</v>
      </c>
      <c r="D12" s="74">
        <v>150000</v>
      </c>
      <c r="E12" s="74">
        <v>664000</v>
      </c>
      <c r="F12" s="74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7" t="str">
        <f t="shared" si="2"/>
        <v/>
      </c>
      <c r="B13" s="73">
        <v>75000</v>
      </c>
      <c r="C13" s="74">
        <v>114000</v>
      </c>
      <c r="D13" s="74">
        <v>528000</v>
      </c>
      <c r="E13" s="74">
        <v>367000</v>
      </c>
      <c r="F13" s="74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2.2022893500000001E-2</v>
      </c>
    </row>
    <row r="4" spans="1:8" ht="15.75" customHeight="1" x14ac:dyDescent="0.25">
      <c r="B4" s="24" t="s">
        <v>7</v>
      </c>
      <c r="C4" s="75">
        <v>0.14811197956837813</v>
      </c>
    </row>
    <row r="5" spans="1:8" ht="15.75" customHeight="1" x14ac:dyDescent="0.25">
      <c r="B5" s="24" t="s">
        <v>8</v>
      </c>
      <c r="C5" s="75">
        <v>0.11639554773423692</v>
      </c>
    </row>
    <row r="6" spans="1:8" ht="15.75" customHeight="1" x14ac:dyDescent="0.25">
      <c r="B6" s="24" t="s">
        <v>10</v>
      </c>
      <c r="C6" s="75">
        <v>0.11828868577428105</v>
      </c>
    </row>
    <row r="7" spans="1:8" ht="15.75" customHeight="1" x14ac:dyDescent="0.25">
      <c r="B7" s="24" t="s">
        <v>13</v>
      </c>
      <c r="C7" s="75">
        <v>0.25447579338959925</v>
      </c>
    </row>
    <row r="8" spans="1:8" ht="15.75" customHeight="1" x14ac:dyDescent="0.25">
      <c r="B8" s="24" t="s">
        <v>14</v>
      </c>
      <c r="C8" s="75">
        <v>2.5909074779199132E-3</v>
      </c>
    </row>
    <row r="9" spans="1:8" ht="15.75" customHeight="1" x14ac:dyDescent="0.25">
      <c r="B9" s="24" t="s">
        <v>27</v>
      </c>
      <c r="C9" s="75">
        <v>0.16861596210538399</v>
      </c>
    </row>
    <row r="10" spans="1:8" ht="15.75" customHeight="1" x14ac:dyDescent="0.25">
      <c r="B10" s="24" t="s">
        <v>15</v>
      </c>
      <c r="C10" s="75">
        <v>0.16949823045020074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0.10642646490407399</v>
      </c>
      <c r="D14" s="75">
        <v>0.10642646490407399</v>
      </c>
      <c r="E14" s="75">
        <v>0.112138684092456</v>
      </c>
      <c r="F14" s="75">
        <v>0.112138684092456</v>
      </c>
    </row>
    <row r="15" spans="1:8" ht="15.75" customHeight="1" x14ac:dyDescent="0.25">
      <c r="B15" s="24" t="s">
        <v>16</v>
      </c>
      <c r="C15" s="75">
        <v>0.37850296014790502</v>
      </c>
      <c r="D15" s="75">
        <v>0.37850296014790502</v>
      </c>
      <c r="E15" s="75">
        <v>0.24570292361294199</v>
      </c>
      <c r="F15" s="75">
        <v>0.24570292361294199</v>
      </c>
    </row>
    <row r="16" spans="1:8" ht="15.75" customHeight="1" x14ac:dyDescent="0.25">
      <c r="B16" s="24" t="s">
        <v>17</v>
      </c>
      <c r="C16" s="75">
        <v>4.1169503354516704E-2</v>
      </c>
      <c r="D16" s="75">
        <v>4.1169503354516704E-2</v>
      </c>
      <c r="E16" s="75">
        <v>3.0501382414109001E-2</v>
      </c>
      <c r="F16" s="75">
        <v>3.0501382414109001E-2</v>
      </c>
    </row>
    <row r="17" spans="1:8" ht="15.75" customHeight="1" x14ac:dyDescent="0.25">
      <c r="B17" s="24" t="s">
        <v>18</v>
      </c>
      <c r="C17" s="75">
        <v>2.8735551608615201E-3</v>
      </c>
      <c r="D17" s="75">
        <v>2.8735551608615201E-3</v>
      </c>
      <c r="E17" s="75">
        <v>1.2432779555789399E-2</v>
      </c>
      <c r="F17" s="75">
        <v>1.2432779555789399E-2</v>
      </c>
    </row>
    <row r="18" spans="1:8" ht="15.75" customHeight="1" x14ac:dyDescent="0.25">
      <c r="B18" s="24" t="s">
        <v>19</v>
      </c>
      <c r="C18" s="75">
        <v>3.8558419592564004E-4</v>
      </c>
      <c r="D18" s="75">
        <v>3.8558419592564004E-4</v>
      </c>
      <c r="E18" s="75">
        <v>4.8451166335659602E-4</v>
      </c>
      <c r="F18" s="75">
        <v>4.8451166335659602E-4</v>
      </c>
    </row>
    <row r="19" spans="1:8" ht="15.75" customHeight="1" x14ac:dyDescent="0.25">
      <c r="B19" s="24" t="s">
        <v>20</v>
      </c>
      <c r="C19" s="75">
        <v>2.00985821288257E-2</v>
      </c>
      <c r="D19" s="75">
        <v>2.00985821288257E-2</v>
      </c>
      <c r="E19" s="75">
        <v>3.6779454055091497E-2</v>
      </c>
      <c r="F19" s="75">
        <v>3.6779454055091497E-2</v>
      </c>
    </row>
    <row r="20" spans="1:8" ht="15.75" customHeight="1" x14ac:dyDescent="0.25">
      <c r="B20" s="24" t="s">
        <v>21</v>
      </c>
      <c r="C20" s="75">
        <v>2.1121706912781601E-2</v>
      </c>
      <c r="D20" s="75">
        <v>2.1121706912781601E-2</v>
      </c>
      <c r="E20" s="75">
        <v>0.12939197196403801</v>
      </c>
      <c r="F20" s="75">
        <v>0.12939197196403801</v>
      </c>
    </row>
    <row r="21" spans="1:8" ht="15.75" customHeight="1" x14ac:dyDescent="0.25">
      <c r="B21" s="24" t="s">
        <v>22</v>
      </c>
      <c r="C21" s="75">
        <v>5.20081064887081E-2</v>
      </c>
      <c r="D21" s="75">
        <v>5.20081064887081E-2</v>
      </c>
      <c r="E21" s="75">
        <v>0.142364776306909</v>
      </c>
      <c r="F21" s="75">
        <v>0.142364776306909</v>
      </c>
    </row>
    <row r="22" spans="1:8" ht="15.75" customHeight="1" x14ac:dyDescent="0.25">
      <c r="B22" s="24" t="s">
        <v>23</v>
      </c>
      <c r="C22" s="75">
        <v>0.37741353670640176</v>
      </c>
      <c r="D22" s="75">
        <v>0.37741353670640176</v>
      </c>
      <c r="E22" s="75">
        <v>0.2902035163353085</v>
      </c>
      <c r="F22" s="75">
        <v>0.2902035163353085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4.8000000000000001E-2</v>
      </c>
    </row>
    <row r="27" spans="1:8" ht="15.75" customHeight="1" x14ac:dyDescent="0.25">
      <c r="B27" s="24" t="s">
        <v>39</v>
      </c>
      <c r="C27" s="75">
        <v>1.9099999999999999E-2</v>
      </c>
    </row>
    <row r="28" spans="1:8" ht="15.75" customHeight="1" x14ac:dyDescent="0.25">
      <c r="B28" s="24" t="s">
        <v>40</v>
      </c>
      <c r="C28" s="75">
        <v>0.22940000000000002</v>
      </c>
    </row>
    <row r="29" spans="1:8" ht="15.75" customHeight="1" x14ac:dyDescent="0.25">
      <c r="B29" s="24" t="s">
        <v>41</v>
      </c>
      <c r="C29" s="75">
        <v>0.1384</v>
      </c>
    </row>
    <row r="30" spans="1:8" ht="15.75" customHeight="1" x14ac:dyDescent="0.25">
      <c r="B30" s="24" t="s">
        <v>42</v>
      </c>
      <c r="C30" s="75">
        <v>5.0099999999999999E-2</v>
      </c>
    </row>
    <row r="31" spans="1:8" ht="15.75" customHeight="1" x14ac:dyDescent="0.25">
      <c r="B31" s="24" t="s">
        <v>43</v>
      </c>
      <c r="C31" s="75">
        <v>7.0300000000000001E-2</v>
      </c>
    </row>
    <row r="32" spans="1:8" ht="15.75" customHeight="1" x14ac:dyDescent="0.25">
      <c r="B32" s="24" t="s">
        <v>44</v>
      </c>
      <c r="C32" s="75">
        <v>0.14899999999999999</v>
      </c>
    </row>
    <row r="33" spans="2:3" ht="15.75" customHeight="1" x14ac:dyDescent="0.25">
      <c r="B33" s="24" t="s">
        <v>45</v>
      </c>
      <c r="C33" s="75">
        <v>0.12240000000000001</v>
      </c>
    </row>
    <row r="34" spans="2:3" ht="15.75" customHeight="1" x14ac:dyDescent="0.25">
      <c r="B34" s="24" t="s">
        <v>46</v>
      </c>
      <c r="C34" s="75">
        <v>0.17329999999999998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0.7274980178680851</v>
      </c>
      <c r="D2" s="76">
        <v>0.7274980178680851</v>
      </c>
      <c r="E2" s="76">
        <v>0.60312696659751031</v>
      </c>
      <c r="F2" s="76">
        <v>0.3013106984554455</v>
      </c>
      <c r="G2" s="76">
        <v>0.16691127498375571</v>
      </c>
    </row>
    <row r="3" spans="1:15" ht="15.75" customHeight="1" x14ac:dyDescent="0.25">
      <c r="A3" s="5"/>
      <c r="B3" s="11" t="s">
        <v>118</v>
      </c>
      <c r="C3" s="76">
        <v>0.18673745913191486</v>
      </c>
      <c r="D3" s="76">
        <v>0.18673745913191486</v>
      </c>
      <c r="E3" s="76">
        <v>0.21193994340248959</v>
      </c>
      <c r="F3" s="76">
        <v>0.19595042154455444</v>
      </c>
      <c r="G3" s="76">
        <v>0.13458690834957765</v>
      </c>
    </row>
    <row r="4" spans="1:15" ht="15.75" customHeight="1" x14ac:dyDescent="0.25">
      <c r="A4" s="5"/>
      <c r="B4" s="11" t="s">
        <v>116</v>
      </c>
      <c r="C4" s="77">
        <v>3.1187099272727278E-2</v>
      </c>
      <c r="D4" s="77">
        <v>3.1187099272727278E-2</v>
      </c>
      <c r="E4" s="77">
        <v>7.852444896013866E-2</v>
      </c>
      <c r="F4" s="77">
        <v>0.2130418224158416</v>
      </c>
      <c r="G4" s="77">
        <v>0.37247046838016912</v>
      </c>
    </row>
    <row r="5" spans="1:15" ht="15.75" customHeight="1" x14ac:dyDescent="0.25">
      <c r="A5" s="5"/>
      <c r="B5" s="11" t="s">
        <v>119</v>
      </c>
      <c r="C5" s="77">
        <v>5.4577423727272721E-2</v>
      </c>
      <c r="D5" s="77">
        <v>5.4577423727272721E-2</v>
      </c>
      <c r="E5" s="77">
        <v>0.10640864103986136</v>
      </c>
      <c r="F5" s="77">
        <v>0.28969705758415848</v>
      </c>
      <c r="G5" s="77">
        <v>0.3260313482864976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0.72681234864814803</v>
      </c>
      <c r="D8" s="76">
        <v>0.72681234864814803</v>
      </c>
      <c r="E8" s="76">
        <v>0.60024900848648655</v>
      </c>
      <c r="F8" s="76">
        <v>0.60211417510869569</v>
      </c>
      <c r="G8" s="76">
        <v>0.57525339007782106</v>
      </c>
    </row>
    <row r="9" spans="1:15" ht="15.75" customHeight="1" x14ac:dyDescent="0.25">
      <c r="B9" s="7" t="s">
        <v>121</v>
      </c>
      <c r="C9" s="76">
        <v>0.18592874035185183</v>
      </c>
      <c r="D9" s="76">
        <v>0.18592874035185183</v>
      </c>
      <c r="E9" s="76">
        <v>0.24420777151351353</v>
      </c>
      <c r="F9" s="76">
        <v>0.24360344489130434</v>
      </c>
      <c r="G9" s="76">
        <v>0.35455869325551226</v>
      </c>
    </row>
    <row r="10" spans="1:15" ht="15.75" customHeight="1" x14ac:dyDescent="0.25">
      <c r="B10" s="7" t="s">
        <v>122</v>
      </c>
      <c r="C10" s="77">
        <v>7.4182756000000002E-2</v>
      </c>
      <c r="D10" s="77">
        <v>7.4182756000000002E-2</v>
      </c>
      <c r="E10" s="77">
        <v>0.103872836</v>
      </c>
      <c r="F10" s="77">
        <v>0.12407534000000001</v>
      </c>
      <c r="G10" s="77">
        <v>5.7392397666666657E-2</v>
      </c>
    </row>
    <row r="11" spans="1:15" ht="15.75" customHeight="1" x14ac:dyDescent="0.25">
      <c r="B11" s="7" t="s">
        <v>123</v>
      </c>
      <c r="C11" s="77">
        <v>1.3076155000000001E-2</v>
      </c>
      <c r="D11" s="77">
        <v>1.3076155000000001E-2</v>
      </c>
      <c r="E11" s="77">
        <v>5.1670384E-2</v>
      </c>
      <c r="F11" s="77">
        <v>3.0207039999999998E-2</v>
      </c>
      <c r="G11" s="77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0.83210275624999996</v>
      </c>
      <c r="D14" s="78">
        <v>0.82560761370299995</v>
      </c>
      <c r="E14" s="78">
        <v>0.82560761370299995</v>
      </c>
      <c r="F14" s="78">
        <v>0.71009336219999997</v>
      </c>
      <c r="G14" s="78">
        <v>0.71009336219999997</v>
      </c>
      <c r="H14" s="79">
        <v>0.64500000000000002</v>
      </c>
      <c r="I14" s="79">
        <v>0.33605726872246694</v>
      </c>
      <c r="J14" s="79">
        <v>0.37786343612334805</v>
      </c>
      <c r="K14" s="79">
        <v>0.35696035242290747</v>
      </c>
      <c r="L14" s="79">
        <v>0.412843350793</v>
      </c>
      <c r="M14" s="79">
        <v>0.25025674296450001</v>
      </c>
      <c r="N14" s="79">
        <v>0.26567227106899999</v>
      </c>
      <c r="O14" s="79">
        <v>0.30104375484450002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0.47689603247550849</v>
      </c>
      <c r="D15" s="76">
        <f t="shared" si="0"/>
        <v>0.47317352622521486</v>
      </c>
      <c r="E15" s="76">
        <f t="shared" si="0"/>
        <v>0.47317352622521486</v>
      </c>
      <c r="F15" s="76">
        <f t="shared" si="0"/>
        <v>0.40696981782215336</v>
      </c>
      <c r="G15" s="76">
        <f t="shared" si="0"/>
        <v>0.40696981782215336</v>
      </c>
      <c r="H15" s="76">
        <f t="shared" si="0"/>
        <v>0.36966340831863215</v>
      </c>
      <c r="I15" s="76">
        <f t="shared" si="0"/>
        <v>0.1926016672034071</v>
      </c>
      <c r="J15" s="76">
        <f t="shared" si="0"/>
        <v>0.21656168321914199</v>
      </c>
      <c r="K15" s="76">
        <f t="shared" si="0"/>
        <v>0.20458167521127452</v>
      </c>
      <c r="L15" s="76">
        <f t="shared" si="0"/>
        <v>0.23660942659817835</v>
      </c>
      <c r="M15" s="76">
        <f t="shared" si="0"/>
        <v>0.14342753575035183</v>
      </c>
      <c r="N15" s="76">
        <f t="shared" si="0"/>
        <v>0.1522625073164621</v>
      </c>
      <c r="O15" s="76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0.502</v>
      </c>
      <c r="D2" s="77">
        <v>0.502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0.14099999999999999</v>
      </c>
      <c r="D3" s="77">
        <v>0.14199999999999999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0.21899999999999997</v>
      </c>
      <c r="D4" s="77">
        <v>0.21899999999999997</v>
      </c>
      <c r="E4" s="77">
        <v>0.72099999999999997</v>
      </c>
      <c r="F4" s="77">
        <v>0.71250000000000002</v>
      </c>
      <c r="G4" s="77">
        <v>0</v>
      </c>
    </row>
    <row r="5" spans="1:7" x14ac:dyDescent="0.25">
      <c r="B5" s="43" t="s">
        <v>169</v>
      </c>
      <c r="C5" s="76">
        <f>1-SUM(C2:C4)</f>
        <v>0.13800000000000001</v>
      </c>
      <c r="D5" s="76">
        <f t="shared" ref="D5:G5" si="0">1-SUM(D2:D4)</f>
        <v>0.13700000000000001</v>
      </c>
      <c r="E5" s="76">
        <f t="shared" si="0"/>
        <v>0.27900000000000003</v>
      </c>
      <c r="F5" s="76">
        <f t="shared" si="0"/>
        <v>0.28749999999999998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0.47643000000000002</v>
      </c>
      <c r="D2" s="28">
        <v>0.46976999999999997</v>
      </c>
      <c r="E2" s="28">
        <v>0.46232999999999996</v>
      </c>
      <c r="F2" s="28">
        <v>0.45490000000000003</v>
      </c>
      <c r="G2" s="28">
        <v>0.44752000000000003</v>
      </c>
      <c r="H2" s="28">
        <v>0.44026000000000004</v>
      </c>
      <c r="I2" s="28">
        <v>0.43310000000000004</v>
      </c>
      <c r="J2" s="28">
        <v>0.42603999999999997</v>
      </c>
      <c r="K2" s="28">
        <v>0.41911000000000004</v>
      </c>
      <c r="L2" s="28">
        <v>0.41232000000000002</v>
      </c>
      <c r="M2" s="28">
        <v>0.40567999999999999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0.14422000000000001</v>
      </c>
      <c r="D4" s="28">
        <v>0.14071999999999998</v>
      </c>
      <c r="E4" s="28">
        <v>0.13750000000000001</v>
      </c>
      <c r="F4" s="28">
        <v>0.13438</v>
      </c>
      <c r="G4" s="28">
        <v>0.13137000000000001</v>
      </c>
      <c r="H4" s="28">
        <v>0.12842000000000001</v>
      </c>
      <c r="I4" s="28">
        <v>0.12554999999999999</v>
      </c>
      <c r="J4" s="28">
        <v>0.12275999999999999</v>
      </c>
      <c r="K4" s="28">
        <v>0.12003999999999999</v>
      </c>
      <c r="L4" s="28">
        <v>0.11739000000000001</v>
      </c>
      <c r="M4" s="28">
        <v>0.1148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0.42027260127360389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0.22816477994089704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0.16757983535985121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0.50199999999999989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0.71533333333333327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31.992000000000001</v>
      </c>
      <c r="D13" s="28">
        <v>30.78</v>
      </c>
      <c r="E13" s="28">
        <v>29.68</v>
      </c>
      <c r="F13" s="28">
        <v>28.536000000000001</v>
      </c>
      <c r="G13" s="28">
        <v>27.498000000000001</v>
      </c>
      <c r="H13" s="28">
        <v>26.495000000000001</v>
      </c>
      <c r="I13" s="28">
        <v>25.454999999999998</v>
      </c>
      <c r="J13" s="28">
        <v>25.664999999999999</v>
      </c>
      <c r="K13" s="28">
        <v>23.53</v>
      </c>
      <c r="L13" s="28">
        <v>23.029</v>
      </c>
      <c r="M13" s="28">
        <v>22.542999999999999</v>
      </c>
    </row>
    <row r="14" spans="1:13" x14ac:dyDescent="0.25">
      <c r="B14" s="16" t="s">
        <v>170</v>
      </c>
      <c r="C14" s="28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40.561070613111141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42.580683844805243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140.5387212287504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0.54921846093538751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1.1578852868158065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1.1578852868158065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1.1578852868158065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1.1578852868158065</v>
      </c>
      <c r="E13" s="82" t="s">
        <v>201</v>
      </c>
    </row>
    <row r="14" spans="1:5" ht="15.75" customHeight="1" x14ac:dyDescent="0.25">
      <c r="A14" s="11" t="s">
        <v>187</v>
      </c>
      <c r="B14" s="81">
        <v>0.129</v>
      </c>
      <c r="C14" s="81">
        <v>0.95</v>
      </c>
      <c r="D14" s="82">
        <v>13.598395744825833</v>
      </c>
      <c r="E14" s="82" t="s">
        <v>201</v>
      </c>
    </row>
    <row r="15" spans="1:5" ht="15.75" customHeight="1" x14ac:dyDescent="0.25">
      <c r="A15" s="11" t="s">
        <v>207</v>
      </c>
      <c r="B15" s="81">
        <v>0.129</v>
      </c>
      <c r="C15" s="81">
        <v>0.95</v>
      </c>
      <c r="D15" s="82">
        <v>13.598395744825833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0.33763848267590918</v>
      </c>
      <c r="E17" s="82" t="s">
        <v>201</v>
      </c>
    </row>
    <row r="18" spans="1:5" ht="15.9" customHeight="1" x14ac:dyDescent="0.25">
      <c r="A18" s="52" t="s">
        <v>173</v>
      </c>
      <c r="B18" s="81">
        <v>0.33600000000000002</v>
      </c>
      <c r="C18" s="81">
        <v>0.95</v>
      </c>
      <c r="D18" s="82">
        <v>3.3223485837494824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5.0226201787989284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23.23689431241996</v>
      </c>
      <c r="E22" s="82" t="s">
        <v>201</v>
      </c>
    </row>
    <row r="23" spans="1:5" ht="15.75" customHeight="1" x14ac:dyDescent="0.25">
      <c r="A23" s="52" t="s">
        <v>34</v>
      </c>
      <c r="B23" s="81">
        <v>0.64</v>
      </c>
      <c r="C23" s="81">
        <v>0.95</v>
      </c>
      <c r="D23" s="82">
        <v>4.4977193243106921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19.667951390170742</v>
      </c>
      <c r="E24" s="82" t="s">
        <v>201</v>
      </c>
    </row>
    <row r="25" spans="1:5" ht="15.75" customHeight="1" x14ac:dyDescent="0.25">
      <c r="A25" s="52" t="s">
        <v>87</v>
      </c>
      <c r="B25" s="81">
        <v>0.158</v>
      </c>
      <c r="C25" s="81">
        <v>0.95</v>
      </c>
      <c r="D25" s="82">
        <v>19.621484157947364</v>
      </c>
      <c r="E25" s="82" t="s">
        <v>201</v>
      </c>
    </row>
    <row r="26" spans="1:5" ht="15.75" customHeight="1" x14ac:dyDescent="0.25">
      <c r="A26" s="52" t="s">
        <v>137</v>
      </c>
      <c r="B26" s="81">
        <v>0.129</v>
      </c>
      <c r="C26" s="81">
        <v>0.95</v>
      </c>
      <c r="D26" s="82">
        <v>4.6444830784709081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4.6539290353555263</v>
      </c>
      <c r="E27" s="82" t="s">
        <v>201</v>
      </c>
    </row>
    <row r="28" spans="1:5" ht="15.75" customHeight="1" x14ac:dyDescent="0.25">
      <c r="A28" s="52" t="s">
        <v>84</v>
      </c>
      <c r="B28" s="81">
        <v>0.69900000000000007</v>
      </c>
      <c r="C28" s="81">
        <v>0.95</v>
      </c>
      <c r="D28" s="82">
        <v>0.67240960101188185</v>
      </c>
      <c r="E28" s="82" t="s">
        <v>201</v>
      </c>
    </row>
    <row r="29" spans="1:5" ht="15.75" customHeight="1" x14ac:dyDescent="0.25">
      <c r="A29" s="52" t="s">
        <v>58</v>
      </c>
      <c r="B29" s="81">
        <v>0.33600000000000002</v>
      </c>
      <c r="C29" s="81">
        <v>0.95</v>
      </c>
      <c r="D29" s="82">
        <v>73.779165565353139</v>
      </c>
      <c r="E29" s="82" t="s">
        <v>201</v>
      </c>
    </row>
    <row r="30" spans="1:5" ht="15.75" customHeight="1" x14ac:dyDescent="0.25">
      <c r="A30" s="52" t="s">
        <v>67</v>
      </c>
      <c r="B30" s="81">
        <v>5.5999999999999994E-2</v>
      </c>
      <c r="C30" s="81">
        <v>0.95</v>
      </c>
      <c r="D30" s="82">
        <v>280.91885702104412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280.91885702104412</v>
      </c>
      <c r="E31" s="82" t="s">
        <v>201</v>
      </c>
    </row>
    <row r="32" spans="1:5" ht="15.75" customHeight="1" x14ac:dyDescent="0.25">
      <c r="A32" s="52" t="s">
        <v>28</v>
      </c>
      <c r="B32" s="81">
        <v>0.46350000000000008</v>
      </c>
      <c r="C32" s="81">
        <v>0.95</v>
      </c>
      <c r="D32" s="82">
        <v>0.6799284291458918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0.255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0.40600000000000003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0.71900000000000008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0.249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0.502</v>
      </c>
      <c r="C38" s="81">
        <v>0.95</v>
      </c>
      <c r="D38" s="82">
        <v>1.8845676193202718</v>
      </c>
      <c r="E38" s="82" t="s">
        <v>201</v>
      </c>
    </row>
    <row r="39" spans="1:6" ht="15.75" customHeight="1" x14ac:dyDescent="0.25">
      <c r="A39" s="52" t="s">
        <v>60</v>
      </c>
      <c r="B39" s="81">
        <v>0.502</v>
      </c>
      <c r="C39" s="81">
        <v>0.95</v>
      </c>
      <c r="D39" s="82">
        <v>0.70270961833219969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2020-06-17T04:30:18Z</dcterms:modified>
</cp:coreProperties>
</file>