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4AB7663-2207-46A8-AD86-46304D7F2BB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G12" i="2"/>
  <c r="I12" i="2" s="1"/>
  <c r="G13" i="2"/>
  <c r="G14" i="2"/>
  <c r="G15" i="2"/>
  <c r="G2" i="2"/>
  <c r="I2" i="2" s="1"/>
  <c r="A32" i="2" l="1"/>
  <c r="A14" i="2"/>
  <c r="A19" i="2"/>
  <c r="A27" i="2"/>
  <c r="A40" i="2"/>
  <c r="A30" i="2"/>
  <c r="A23" i="2"/>
  <c r="A31" i="2"/>
  <c r="A17" i="2"/>
  <c r="A38" i="2"/>
  <c r="I13" i="2"/>
  <c r="I6" i="2"/>
  <c r="C6" i="51"/>
  <c r="A35" i="2"/>
  <c r="A21" i="2"/>
  <c r="A16" i="2"/>
  <c r="A15" i="2"/>
  <c r="I3" i="2"/>
  <c r="C8" i="51"/>
  <c r="A39" i="2"/>
  <c r="A25" i="2"/>
  <c r="A18" i="2"/>
  <c r="A36" i="2"/>
  <c r="I11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<sst xmlns="http://schemas.openxmlformats.org/spreadsheetml/2006/main" count="1097" uniqueCount="272">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</sst>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25.4</v>
      </c>
    </row>
    <row r="38" spans="1:5" ht="15" customHeight="1" x14ac:dyDescent="0.25">
      <c r="B38" s="16" t="s">
        <v>91</v>
      </c>
      <c r="C38" s="71">
        <v>49.2</v>
      </c>
      <c r="D38" s="17"/>
      <c r="E38" s="18"/>
    </row>
    <row r="39" spans="1:5" ht="15" customHeight="1" x14ac:dyDescent="0.25">
      <c r="B39" s="16" t="s">
        <v>90</v>
      </c>
      <c r="C39" s="71">
        <v>72.900000000000006</v>
      </c>
      <c r="D39" s="17"/>
      <c r="E39" s="17"/>
    </row>
    <row r="40" spans="1:5" ht="15" customHeight="1" x14ac:dyDescent="0.25">
      <c r="B40" s="16" t="s">
        <v>171</v>
      </c>
      <c r="C40" s="71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3.3016286084949997</v>
      </c>
      <c r="D51" s="17"/>
    </row>
    <row r="52" spans="1:4" ht="15" customHeight="1" x14ac:dyDescent="0.25">
      <c r="B52" s="16" t="s">
        <v>125</v>
      </c>
      <c r="C52" s="72">
        <v>3.5461609406700001</v>
      </c>
    </row>
    <row r="53" spans="1:4" ht="15.75" customHeight="1" x14ac:dyDescent="0.25">
      <c r="B53" s="16" t="s">
        <v>126</v>
      </c>
      <c r="C53" s="72">
        <v>3.5461609406700001</v>
      </c>
    </row>
    <row r="54" spans="1:4" ht="15.75" customHeight="1" x14ac:dyDescent="0.25">
      <c r="B54" s="16" t="s">
        <v>127</v>
      </c>
      <c r="C54" s="72">
        <v>2.61368812087</v>
      </c>
    </row>
    <row r="55" spans="1:4" ht="15.75" customHeight="1" x14ac:dyDescent="0.25">
      <c r="B55" s="16" t="s">
        <v>128</v>
      </c>
      <c r="C55" s="72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0.49200000000000005</v>
      </c>
      <c r="E2" s="87">
        <f>food_insecure</f>
        <v>0.49200000000000005</v>
      </c>
      <c r="F2" s="87">
        <f>food_insecure</f>
        <v>0.49200000000000005</v>
      </c>
      <c r="G2" s="87">
        <f>food_insecure</f>
        <v>0.49200000000000005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0.49200000000000005</v>
      </c>
      <c r="F5" s="87">
        <f>food_insecure</f>
        <v>0.49200000000000005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0.12698571571134615</v>
      </c>
      <c r="D7" s="87">
        <f>diarrhoea_1_5mo/26</f>
        <v>0.13639080541038462</v>
      </c>
      <c r="E7" s="87">
        <f>diarrhoea_6_11mo/26</f>
        <v>0.13639080541038462</v>
      </c>
      <c r="F7" s="87">
        <f>diarrhoea_12_23mo/26</f>
        <v>0.10052646618730769</v>
      </c>
      <c r="G7" s="87">
        <f>diarrhoea_24_59mo/26</f>
        <v>0.10052646618730769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0.49200000000000005</v>
      </c>
      <c r="F8" s="87">
        <f>food_insecure</f>
        <v>0.49200000000000005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0.48499999999999999</v>
      </c>
      <c r="E9" s="87">
        <f>IF(ISBLANK(comm_deliv), frac_children_health_facility,1)</f>
        <v>0.48499999999999999</v>
      </c>
      <c r="F9" s="87">
        <f>IF(ISBLANK(comm_deliv), frac_children_health_facility,1)</f>
        <v>0.48499999999999999</v>
      </c>
      <c r="G9" s="87">
        <f>IF(ISBLANK(comm_deliv), frac_children_health_facility,1)</f>
        <v>0.48499999999999999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0.12698571571134615</v>
      </c>
      <c r="D11" s="87">
        <f>diarrhoea_1_5mo/26</f>
        <v>0.13639080541038462</v>
      </c>
      <c r="E11" s="87">
        <f>diarrhoea_6_11mo/26</f>
        <v>0.13639080541038462</v>
      </c>
      <c r="F11" s="87">
        <f>diarrhoea_12_23mo/26</f>
        <v>0.10052646618730769</v>
      </c>
      <c r="G11" s="87">
        <f>diarrhoea_24_59mo/26</f>
        <v>0.10052646618730769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0.49200000000000005</v>
      </c>
      <c r="I14" s="87">
        <f>food_insecure</f>
        <v>0.49200000000000005</v>
      </c>
      <c r="J14" s="87">
        <f>food_insecure</f>
        <v>0.49200000000000005</v>
      </c>
      <c r="K14" s="87">
        <f>food_insecure</f>
        <v>0.49200000000000005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0.57200000000000006</v>
      </c>
      <c r="I17" s="87">
        <f>frac_PW_health_facility</f>
        <v>0.57200000000000006</v>
      </c>
      <c r="J17" s="87">
        <f>frac_PW_health_facility</f>
        <v>0.57200000000000006</v>
      </c>
      <c r="K17" s="87">
        <f>frac_PW_health_facility</f>
        <v>0.57200000000000006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0.67900000000000005</v>
      </c>
      <c r="M23" s="87">
        <f>famplan_unmet_need</f>
        <v>0.67900000000000005</v>
      </c>
      <c r="N23" s="87">
        <f>famplan_unmet_need</f>
        <v>0.67900000000000005</v>
      </c>
      <c r="O23" s="87">
        <f>famplan_unmet_need</f>
        <v>0.67900000000000005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0.39535938314209007</v>
      </c>
      <c r="M24" s="87">
        <f>(1-food_insecure)*(0.49)+food_insecure*(0.7)</f>
        <v>0.59332000000000007</v>
      </c>
      <c r="N24" s="87">
        <f>(1-food_insecure)*(0.49)+food_insecure*(0.7)</f>
        <v>0.59332000000000007</v>
      </c>
      <c r="O24" s="87">
        <f>(1-food_insecure)*(0.49)+food_insecure*(0.7)</f>
        <v>0.59332000000000007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0.16943973563232428</v>
      </c>
      <c r="M25" s="87">
        <f>(1-food_insecure)*(0.21)+food_insecure*(0.3)</f>
        <v>0.25428000000000001</v>
      </c>
      <c r="N25" s="87">
        <f>(1-food_insecure)*(0.21)+food_insecure*(0.3)</f>
        <v>0.25428000000000001</v>
      </c>
      <c r="O25" s="87">
        <f>(1-food_insecure)*(0.21)+food_insecure*(0.3)</f>
        <v>0.25428000000000001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0.10155189440917974</v>
      </c>
      <c r="M26" s="87">
        <f>(1-food_insecure)*(0.3)</f>
        <v>0.15240000000000001</v>
      </c>
      <c r="N26" s="87">
        <f>(1-food_insecure)*(0.3)</f>
        <v>0.15240000000000001</v>
      </c>
      <c r="O26" s="87">
        <f>(1-food_insecure)*(0.3)</f>
        <v>0.15240000000000001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0.33364898681640598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270384</v>
      </c>
      <c r="C2" s="74">
        <v>446000</v>
      </c>
      <c r="D2" s="74">
        <v>693000</v>
      </c>
      <c r="E2" s="74">
        <v>5900</v>
      </c>
      <c r="F2" s="74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321791.47535364644</v>
      </c>
      <c r="I2" s="22">
        <f>G2-H2</f>
        <v>828708.52464635356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274072.69099999999</v>
      </c>
      <c r="C3" s="74">
        <v>460000</v>
      </c>
      <c r="D3" s="74">
        <v>711000</v>
      </c>
      <c r="E3" s="74">
        <v>5900</v>
      </c>
      <c r="F3" s="74">
        <v>5600</v>
      </c>
      <c r="G3" s="22">
        <f t="shared" si="0"/>
        <v>1182500</v>
      </c>
      <c r="H3" s="22">
        <f t="shared" si="1"/>
        <v>326181.48851645831</v>
      </c>
      <c r="I3" s="22">
        <f t="shared" ref="I3:I15" si="3">G3-H3</f>
        <v>856318.51148354169</v>
      </c>
    </row>
    <row r="4" spans="1:9" ht="15.75" customHeight="1" x14ac:dyDescent="0.25">
      <c r="A4" s="7">
        <f t="shared" si="2"/>
        <v>2022</v>
      </c>
      <c r="B4" s="73">
        <v>277662.17040000006</v>
      </c>
      <c r="C4" s="74">
        <v>473000</v>
      </c>
      <c r="D4" s="74">
        <v>731000</v>
      </c>
      <c r="E4" s="74">
        <v>6000</v>
      </c>
      <c r="F4" s="74">
        <v>5600</v>
      </c>
      <c r="G4" s="22">
        <f t="shared" si="0"/>
        <v>1215600</v>
      </c>
      <c r="H4" s="22">
        <f t="shared" si="1"/>
        <v>330453.42721060273</v>
      </c>
      <c r="I4" s="22">
        <f t="shared" si="3"/>
        <v>885146.57278939732</v>
      </c>
    </row>
    <row r="5" spans="1:9" ht="15.75" customHeight="1" x14ac:dyDescent="0.25">
      <c r="A5" s="7">
        <f t="shared" si="2"/>
        <v>2023</v>
      </c>
      <c r="B5" s="73">
        <v>281245.28340000001</v>
      </c>
      <c r="C5" s="74">
        <v>486000</v>
      </c>
      <c r="D5" s="74">
        <v>753000</v>
      </c>
      <c r="E5" s="74">
        <v>6100</v>
      </c>
      <c r="F5" s="74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7">
        <f t="shared" si="2"/>
        <v>2024</v>
      </c>
      <c r="B6" s="73">
        <v>284756.22840000002</v>
      </c>
      <c r="C6" s="74">
        <v>499000</v>
      </c>
      <c r="D6" s="74">
        <v>777000</v>
      </c>
      <c r="E6" s="74">
        <v>6300</v>
      </c>
      <c r="F6" s="74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7">
        <f t="shared" si="2"/>
        <v>2025</v>
      </c>
      <c r="B7" s="73">
        <v>288193.05300000001</v>
      </c>
      <c r="C7" s="74">
        <v>510000</v>
      </c>
      <c r="D7" s="74">
        <v>802000</v>
      </c>
      <c r="E7" s="74">
        <v>6400</v>
      </c>
      <c r="F7" s="74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7">
        <f t="shared" si="2"/>
        <v>2026</v>
      </c>
      <c r="B8" s="73">
        <v>292184.2</v>
      </c>
      <c r="C8" s="74">
        <v>520000</v>
      </c>
      <c r="D8" s="74">
        <v>827000</v>
      </c>
      <c r="E8" s="74">
        <v>6600</v>
      </c>
      <c r="F8" s="74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7">
        <f t="shared" si="2"/>
        <v>2027</v>
      </c>
      <c r="B9" s="73">
        <v>296151.68520000001</v>
      </c>
      <c r="C9" s="74">
        <v>529000</v>
      </c>
      <c r="D9" s="74">
        <v>854000</v>
      </c>
      <c r="E9" s="74">
        <v>6900</v>
      </c>
      <c r="F9" s="74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7">
        <f t="shared" si="2"/>
        <v>2028</v>
      </c>
      <c r="B10" s="73">
        <v>300063.28839999996</v>
      </c>
      <c r="C10" s="74">
        <v>537000</v>
      </c>
      <c r="D10" s="74">
        <v>881000</v>
      </c>
      <c r="E10" s="74">
        <v>7200</v>
      </c>
      <c r="F10" s="74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7">
        <f t="shared" si="2"/>
        <v>2029</v>
      </c>
      <c r="B11" s="73">
        <v>303946.97059999994</v>
      </c>
      <c r="C11" s="74">
        <v>545000</v>
      </c>
      <c r="D11" s="74">
        <v>907000</v>
      </c>
      <c r="E11" s="74">
        <v>7500</v>
      </c>
      <c r="F11" s="74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7">
        <f t="shared" si="2"/>
        <v>2030</v>
      </c>
      <c r="B12" s="73">
        <v>307771.04399999999</v>
      </c>
      <c r="C12" s="74">
        <v>553000</v>
      </c>
      <c r="D12" s="74">
        <v>932000</v>
      </c>
      <c r="E12" s="74">
        <v>7700</v>
      </c>
      <c r="F12" s="74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7" t="str">
        <f t="shared" si="2"/>
        <v/>
      </c>
      <c r="B13" s="73">
        <v>432000</v>
      </c>
      <c r="C13" s="74">
        <v>676000</v>
      </c>
      <c r="D13" s="74">
        <v>5900</v>
      </c>
      <c r="E13" s="74">
        <v>5700</v>
      </c>
      <c r="F13" s="74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8.8994661250000023E-2</v>
      </c>
    </row>
    <row r="4" spans="1:8" ht="15.75" customHeight="1" x14ac:dyDescent="0.25">
      <c r="B4" s="24" t="s">
        <v>7</v>
      </c>
      <c r="C4" s="75">
        <v>0.20409660031189061</v>
      </c>
    </row>
    <row r="5" spans="1:8" ht="15.75" customHeight="1" x14ac:dyDescent="0.25">
      <c r="B5" s="24" t="s">
        <v>8</v>
      </c>
      <c r="C5" s="75">
        <v>9.2180580793687975E-2</v>
      </c>
    </row>
    <row r="6" spans="1:8" ht="15.75" customHeight="1" x14ac:dyDescent="0.25">
      <c r="B6" s="24" t="s">
        <v>10</v>
      </c>
      <c r="C6" s="75">
        <v>0.14111392242005485</v>
      </c>
    </row>
    <row r="7" spans="1:8" ht="15.75" customHeight="1" x14ac:dyDescent="0.25">
      <c r="B7" s="24" t="s">
        <v>13</v>
      </c>
      <c r="C7" s="75">
        <v>0.15339590846904011</v>
      </c>
    </row>
    <row r="8" spans="1:8" ht="15.75" customHeight="1" x14ac:dyDescent="0.25">
      <c r="B8" s="24" t="s">
        <v>14</v>
      </c>
      <c r="C8" s="75">
        <v>4.6136807292068054E-3</v>
      </c>
    </row>
    <row r="9" spans="1:8" ht="15.75" customHeight="1" x14ac:dyDescent="0.25">
      <c r="B9" s="24" t="s">
        <v>27</v>
      </c>
      <c r="C9" s="75">
        <v>6.5971772782496024E-2</v>
      </c>
    </row>
    <row r="10" spans="1:8" ht="15.75" customHeight="1" x14ac:dyDescent="0.25">
      <c r="B10" s="24" t="s">
        <v>15</v>
      </c>
      <c r="C10" s="75">
        <v>0.24963287324362371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0.20940579776117399</v>
      </c>
      <c r="D14" s="75">
        <v>0.20940579776117399</v>
      </c>
      <c r="E14" s="75">
        <v>0.13627468035204299</v>
      </c>
      <c r="F14" s="75">
        <v>0.13627468035204299</v>
      </c>
    </row>
    <row r="15" spans="1:8" ht="15.75" customHeight="1" x14ac:dyDescent="0.25">
      <c r="B15" s="24" t="s">
        <v>16</v>
      </c>
      <c r="C15" s="75">
        <v>0.14918266129455701</v>
      </c>
      <c r="D15" s="75">
        <v>0.14918266129455701</v>
      </c>
      <c r="E15" s="75">
        <v>8.74123315505662E-2</v>
      </c>
      <c r="F15" s="75">
        <v>8.74123315505662E-2</v>
      </c>
    </row>
    <row r="16" spans="1:8" ht="15.75" customHeight="1" x14ac:dyDescent="0.25">
      <c r="B16" s="24" t="s">
        <v>17</v>
      </c>
      <c r="C16" s="75">
        <v>3.25116425058916E-2</v>
      </c>
      <c r="D16" s="75">
        <v>3.25116425058916E-2</v>
      </c>
      <c r="E16" s="75">
        <v>2.2822519749911899E-2</v>
      </c>
      <c r="F16" s="75">
        <v>2.2822519749911899E-2</v>
      </c>
    </row>
    <row r="17" spans="1:8" ht="15.75" customHeight="1" x14ac:dyDescent="0.25">
      <c r="B17" s="24" t="s">
        <v>18</v>
      </c>
      <c r="C17" s="75">
        <v>7.9134843803704592E-3</v>
      </c>
      <c r="D17" s="75">
        <v>7.9134843803704592E-3</v>
      </c>
      <c r="E17" s="75">
        <v>1.4467269469169699E-2</v>
      </c>
      <c r="F17" s="75">
        <v>1.4467269469169699E-2</v>
      </c>
    </row>
    <row r="18" spans="1:8" ht="15.75" customHeight="1" x14ac:dyDescent="0.25">
      <c r="B18" s="24" t="s">
        <v>19</v>
      </c>
      <c r="C18" s="75">
        <v>0.26745250623428102</v>
      </c>
      <c r="D18" s="75">
        <v>0.26745250623428102</v>
      </c>
      <c r="E18" s="75">
        <v>0.41148514665360703</v>
      </c>
      <c r="F18" s="75">
        <v>0.41148514665360703</v>
      </c>
    </row>
    <row r="19" spans="1:8" ht="15.75" customHeight="1" x14ac:dyDescent="0.25">
      <c r="B19" s="24" t="s">
        <v>20</v>
      </c>
      <c r="C19" s="75">
        <v>2.9959277341875899E-2</v>
      </c>
      <c r="D19" s="75">
        <v>2.9959277341875899E-2</v>
      </c>
      <c r="E19" s="75">
        <v>2.3209207181860099E-2</v>
      </c>
      <c r="F19" s="75">
        <v>2.3209207181860099E-2</v>
      </c>
    </row>
    <row r="20" spans="1:8" ht="15.75" customHeight="1" x14ac:dyDescent="0.25">
      <c r="B20" s="24" t="s">
        <v>21</v>
      </c>
      <c r="C20" s="75">
        <v>1.9599076059928101E-2</v>
      </c>
      <c r="D20" s="75">
        <v>1.9599076059928101E-2</v>
      </c>
      <c r="E20" s="75">
        <v>8.8899885337580201E-3</v>
      </c>
      <c r="F20" s="75">
        <v>8.8899885337580201E-3</v>
      </c>
    </row>
    <row r="21" spans="1:8" ht="15.75" customHeight="1" x14ac:dyDescent="0.25">
      <c r="B21" s="24" t="s">
        <v>22</v>
      </c>
      <c r="C21" s="75">
        <v>2.54999864013115E-2</v>
      </c>
      <c r="D21" s="75">
        <v>2.54999864013115E-2</v>
      </c>
      <c r="E21" s="75">
        <v>5.6455085790165303E-2</v>
      </c>
      <c r="F21" s="75">
        <v>5.6455085790165303E-2</v>
      </c>
    </row>
    <row r="22" spans="1:8" ht="15.75" customHeight="1" x14ac:dyDescent="0.25">
      <c r="B22" s="24" t="s">
        <v>23</v>
      </c>
      <c r="C22" s="75">
        <v>0.25847556802061045</v>
      </c>
      <c r="D22" s="75">
        <v>0.25847556802061045</v>
      </c>
      <c r="E22" s="75">
        <v>0.23898377071891874</v>
      </c>
      <c r="F22" s="75">
        <v>0.23898377071891874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8.6800000000000002E-2</v>
      </c>
    </row>
    <row r="27" spans="1:8" ht="15.75" customHeight="1" x14ac:dyDescent="0.25">
      <c r="B27" s="24" t="s">
        <v>39</v>
      </c>
      <c r="C27" s="75">
        <v>8.6E-3</v>
      </c>
    </row>
    <row r="28" spans="1:8" ht="15.75" customHeight="1" x14ac:dyDescent="0.25">
      <c r="B28" s="24" t="s">
        <v>40</v>
      </c>
      <c r="C28" s="75">
        <v>0.1532</v>
      </c>
    </row>
    <row r="29" spans="1:8" ht="15.75" customHeight="1" x14ac:dyDescent="0.25">
      <c r="B29" s="24" t="s">
        <v>41</v>
      </c>
      <c r="C29" s="75">
        <v>0.16510000000000002</v>
      </c>
    </row>
    <row r="30" spans="1:8" ht="15.75" customHeight="1" x14ac:dyDescent="0.25">
      <c r="B30" s="24" t="s">
        <v>42</v>
      </c>
      <c r="C30" s="75">
        <v>0.10310000000000001</v>
      </c>
    </row>
    <row r="31" spans="1:8" ht="15.75" customHeight="1" x14ac:dyDescent="0.25">
      <c r="B31" s="24" t="s">
        <v>43</v>
      </c>
      <c r="C31" s="75">
        <v>0.10619999999999999</v>
      </c>
    </row>
    <row r="32" spans="1:8" ht="15.75" customHeight="1" x14ac:dyDescent="0.25">
      <c r="B32" s="24" t="s">
        <v>44</v>
      </c>
      <c r="C32" s="75">
        <v>1.8200000000000001E-2</v>
      </c>
    </row>
    <row r="33" spans="2:3" ht="15.75" customHeight="1" x14ac:dyDescent="0.25">
      <c r="B33" s="24" t="s">
        <v>45</v>
      </c>
      <c r="C33" s="75">
        <v>8.2699999999999996E-2</v>
      </c>
    </row>
    <row r="34" spans="2:3" ht="15.75" customHeight="1" x14ac:dyDescent="0.25">
      <c r="B34" s="24" t="s">
        <v>46</v>
      </c>
      <c r="C34" s="75">
        <v>0.27609999999776486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0.67662151776536317</v>
      </c>
      <c r="D2" s="76">
        <v>0.67662151776536317</v>
      </c>
      <c r="E2" s="76">
        <v>0.60852726310012062</v>
      </c>
      <c r="F2" s="76">
        <v>0.46924458741808656</v>
      </c>
      <c r="G2" s="76">
        <v>0.35319956020428495</v>
      </c>
    </row>
    <row r="3" spans="1:15" ht="15.75" customHeight="1" x14ac:dyDescent="0.25">
      <c r="A3" s="5"/>
      <c r="B3" s="11" t="s">
        <v>118</v>
      </c>
      <c r="C3" s="76">
        <v>0.20357653223463687</v>
      </c>
      <c r="D3" s="76">
        <v>0.20357653223463687</v>
      </c>
      <c r="E3" s="76">
        <v>0.21711774689987939</v>
      </c>
      <c r="F3" s="76">
        <v>0.29252907258191352</v>
      </c>
      <c r="G3" s="76">
        <v>0.31617864312904831</v>
      </c>
    </row>
    <row r="4" spans="1:15" ht="15.75" customHeight="1" x14ac:dyDescent="0.25">
      <c r="A4" s="5"/>
      <c r="B4" s="11" t="s">
        <v>116</v>
      </c>
      <c r="C4" s="77">
        <v>6.959922809523808E-2</v>
      </c>
      <c r="D4" s="77">
        <v>6.959922809523808E-2</v>
      </c>
      <c r="E4" s="77">
        <v>0.1121581807017544</v>
      </c>
      <c r="F4" s="77">
        <v>0.16384343215189873</v>
      </c>
      <c r="G4" s="77">
        <v>0.20739003609090911</v>
      </c>
    </row>
    <row r="5" spans="1:15" ht="15.75" customHeight="1" x14ac:dyDescent="0.25">
      <c r="A5" s="5"/>
      <c r="B5" s="11" t="s">
        <v>119</v>
      </c>
      <c r="C5" s="77">
        <v>5.0202721904761903E-2</v>
      </c>
      <c r="D5" s="77">
        <v>5.0202721904761903E-2</v>
      </c>
      <c r="E5" s="77">
        <v>6.2196809298245621E-2</v>
      </c>
      <c r="F5" s="77">
        <v>7.4382907848101268E-2</v>
      </c>
      <c r="G5" s="77">
        <v>0.1232317605757576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0.72742471809944742</v>
      </c>
      <c r="D8" s="76">
        <v>0.72742471809944742</v>
      </c>
      <c r="E8" s="76">
        <v>0.64892623236276858</v>
      </c>
      <c r="F8" s="76">
        <v>0.67184243698113222</v>
      </c>
      <c r="G8" s="76">
        <v>0.82700088132300265</v>
      </c>
    </row>
    <row r="9" spans="1:15" ht="15.75" customHeight="1" x14ac:dyDescent="0.25">
      <c r="B9" s="7" t="s">
        <v>121</v>
      </c>
      <c r="C9" s="76">
        <v>0.17438263790055245</v>
      </c>
      <c r="D9" s="76">
        <v>0.17438263790055245</v>
      </c>
      <c r="E9" s="76">
        <v>0.18512312763723152</v>
      </c>
      <c r="F9" s="76">
        <v>0.22627334301886792</v>
      </c>
      <c r="G9" s="76">
        <v>0.14217206434366392</v>
      </c>
    </row>
    <row r="10" spans="1:15" ht="15.75" customHeight="1" x14ac:dyDescent="0.25">
      <c r="B10" s="7" t="s">
        <v>122</v>
      </c>
      <c r="C10" s="77">
        <v>6.8149497000000003E-2</v>
      </c>
      <c r="D10" s="77">
        <v>6.8149497000000003E-2</v>
      </c>
      <c r="E10" s="77">
        <v>0.13965559299999999</v>
      </c>
      <c r="F10" s="77">
        <v>6.9135143999999982E-2</v>
      </c>
      <c r="G10" s="77">
        <v>2.6904878839999993E-2</v>
      </c>
    </row>
    <row r="11" spans="1:15" ht="15.75" customHeight="1" x14ac:dyDescent="0.25">
      <c r="B11" s="7" t="s">
        <v>123</v>
      </c>
      <c r="C11" s="77">
        <v>3.0043147000000003E-2</v>
      </c>
      <c r="D11" s="77">
        <v>3.0043147000000003E-2</v>
      </c>
      <c r="E11" s="77">
        <v>2.6295047000000002E-2</v>
      </c>
      <c r="F11" s="77">
        <v>3.2749076000000002E-2</v>
      </c>
      <c r="G11" s="77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0.88048884075</v>
      </c>
      <c r="D14" s="78">
        <v>0.87291714786499996</v>
      </c>
      <c r="E14" s="78">
        <v>0.87291714786499996</v>
      </c>
      <c r="F14" s="78">
        <v>0.76156848676900002</v>
      </c>
      <c r="G14" s="78">
        <v>0.76156848676900002</v>
      </c>
      <c r="H14" s="79">
        <v>0.61399999999999999</v>
      </c>
      <c r="I14" s="79">
        <v>0.61399999999999999</v>
      </c>
      <c r="J14" s="79">
        <v>0.61399999999999999</v>
      </c>
      <c r="K14" s="79">
        <v>0.61399999999999999</v>
      </c>
      <c r="L14" s="79">
        <v>0.41080108730100001</v>
      </c>
      <c r="M14" s="79">
        <v>0.308136691854</v>
      </c>
      <c r="N14" s="79">
        <v>0.30352350900650005</v>
      </c>
      <c r="O14" s="79">
        <v>0.35682129644549998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0.34584589710258046</v>
      </c>
      <c r="D15" s="76">
        <f t="shared" si="0"/>
        <v>0.34287182315955639</v>
      </c>
      <c r="E15" s="76">
        <f t="shared" si="0"/>
        <v>0.34287182315955639</v>
      </c>
      <c r="F15" s="76">
        <f t="shared" si="0"/>
        <v>0.29913534882205661</v>
      </c>
      <c r="G15" s="76">
        <f t="shared" si="0"/>
        <v>0.29913534882205661</v>
      </c>
      <c r="H15" s="76">
        <f t="shared" si="0"/>
        <v>0.24117214323818723</v>
      </c>
      <c r="I15" s="76">
        <f t="shared" si="0"/>
        <v>0.24117214323818723</v>
      </c>
      <c r="J15" s="76">
        <f t="shared" si="0"/>
        <v>0.24117214323818723</v>
      </c>
      <c r="K15" s="76">
        <f t="shared" si="0"/>
        <v>0.24117214323818723</v>
      </c>
      <c r="L15" s="76">
        <f t="shared" si="0"/>
        <v>0.16135794571491829</v>
      </c>
      <c r="M15" s="76">
        <f t="shared" si="0"/>
        <v>0.1210325511152346</v>
      </c>
      <c r="N15" s="76">
        <f t="shared" si="0"/>
        <v>0.11922054591249648</v>
      </c>
      <c r="O15" s="76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0.7609999999999999</v>
      </c>
      <c r="D2" s="77">
        <v>0.56000000000000005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0.17</v>
      </c>
      <c r="D3" s="77">
        <v>0.26700000000000002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5.5999999999999994E-2</v>
      </c>
      <c r="D4" s="77">
        <v>0.16</v>
      </c>
      <c r="E4" s="77">
        <v>0.98499999999999999</v>
      </c>
      <c r="F4" s="77">
        <v>0.82</v>
      </c>
      <c r="G4" s="77">
        <v>0</v>
      </c>
    </row>
    <row r="5" spans="1:7" x14ac:dyDescent="0.25">
      <c r="B5" s="43" t="s">
        <v>169</v>
      </c>
      <c r="C5" s="76">
        <f>1-SUM(C2:C4)</f>
        <v>1.3000000000000123E-2</v>
      </c>
      <c r="D5" s="76">
        <f t="shared" ref="D5:G5" si="0">1-SUM(D2:D4)</f>
        <v>1.2999999999999901E-2</v>
      </c>
      <c r="E5" s="76">
        <f t="shared" si="0"/>
        <v>1.5000000000000013E-2</v>
      </c>
      <c r="F5" s="76">
        <f t="shared" si="0"/>
        <v>0.18000000000000005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0.23382999999999998</v>
      </c>
      <c r="D2" s="28">
        <v>0.22896</v>
      </c>
      <c r="E2" s="28">
        <v>0.22442000000000001</v>
      </c>
      <c r="F2" s="28">
        <v>0.21995000000000001</v>
      </c>
      <c r="G2" s="28">
        <v>0.21556999999999998</v>
      </c>
      <c r="H2" s="28">
        <v>0.21129000000000001</v>
      </c>
      <c r="I2" s="28">
        <v>0.20710000000000001</v>
      </c>
      <c r="J2" s="28">
        <v>0.20301</v>
      </c>
      <c r="K2" s="28">
        <v>0.19899</v>
      </c>
      <c r="L2" s="28">
        <v>0.19506000000000001</v>
      </c>
      <c r="M2" s="28">
        <v>0.19120999999999999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0.10378999999999999</v>
      </c>
      <c r="D4" s="28">
        <v>0.10499</v>
      </c>
      <c r="E4" s="28">
        <v>0.10624</v>
      </c>
      <c r="F4" s="28">
        <v>0.10750999999999999</v>
      </c>
      <c r="G4" s="28">
        <v>0.10880000000000001</v>
      </c>
      <c r="H4" s="28">
        <v>0.1101</v>
      </c>
      <c r="I4" s="28">
        <v>0.11143</v>
      </c>
      <c r="J4" s="28">
        <v>0.11277</v>
      </c>
      <c r="K4" s="28">
        <v>0.11413999999999999</v>
      </c>
      <c r="L4" s="28">
        <v>0.11552</v>
      </c>
      <c r="M4" s="28">
        <v>0.11692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0.30793221158860695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0.24117214323818723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0.13173924975630366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0.59350000000000003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0.875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58.752000000000002</v>
      </c>
      <c r="D13" s="28">
        <v>56.457999999999998</v>
      </c>
      <c r="E13" s="28">
        <v>54.319000000000003</v>
      </c>
      <c r="F13" s="28">
        <v>52.31</v>
      </c>
      <c r="G13" s="28">
        <v>50.406999999999996</v>
      </c>
      <c r="H13" s="28">
        <v>48.606000000000002</v>
      </c>
      <c r="I13" s="28">
        <v>46.896999999999998</v>
      </c>
      <c r="J13" s="28">
        <v>45.261000000000003</v>
      </c>
      <c r="K13" s="28">
        <v>43.701999999999998</v>
      </c>
      <c r="L13" s="28">
        <v>42.220999999999997</v>
      </c>
      <c r="M13" s="28">
        <v>40.79</v>
      </c>
    </row>
    <row r="14" spans="1:13" x14ac:dyDescent="0.25">
      <c r="B14" s="16" t="s">
        <v>170</v>
      </c>
      <c r="C14" s="28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35.286531868543193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44.645110031904643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57.846169364861282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0.14631853752647689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1.0889484580530921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1.0889484580530921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1.0889484580530921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1.0889484580530921</v>
      </c>
      <c r="E13" s="82" t="s">
        <v>201</v>
      </c>
    </row>
    <row r="14" spans="1:5" ht="15.75" customHeight="1" x14ac:dyDescent="0.25">
      <c r="A14" s="11" t="s">
        <v>187</v>
      </c>
      <c r="B14" s="81">
        <v>0.371</v>
      </c>
      <c r="C14" s="81">
        <v>0.95</v>
      </c>
      <c r="D14" s="82">
        <v>14.170171901025009</v>
      </c>
      <c r="E14" s="82" t="s">
        <v>201</v>
      </c>
    </row>
    <row r="15" spans="1:5" ht="15.75" customHeight="1" x14ac:dyDescent="0.25">
      <c r="A15" s="11" t="s">
        <v>207</v>
      </c>
      <c r="B15" s="81">
        <v>0.371</v>
      </c>
      <c r="C15" s="81">
        <v>0.95</v>
      </c>
      <c r="D15" s="82">
        <v>14.170171901025009</v>
      </c>
      <c r="E15" s="82" t="s">
        <v>201</v>
      </c>
    </row>
    <row r="16" spans="1:5" ht="15.75" customHeight="1" x14ac:dyDescent="0.25">
      <c r="A16" s="52" t="s">
        <v>57</v>
      </c>
      <c r="B16" s="81">
        <v>0.68200000000000005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0.22645423336558179</v>
      </c>
      <c r="E17" s="82" t="s">
        <v>201</v>
      </c>
    </row>
    <row r="18" spans="1:5" ht="15.9" customHeight="1" x14ac:dyDescent="0.25">
      <c r="A18" s="52" t="s">
        <v>173</v>
      </c>
      <c r="B18" s="81">
        <v>0.20300000000000001</v>
      </c>
      <c r="C18" s="81">
        <v>0.95</v>
      </c>
      <c r="D18" s="82">
        <v>1.4408777640412029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1.3333714995118502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24.144360821115924</v>
      </c>
      <c r="E22" s="82" t="s">
        <v>201</v>
      </c>
    </row>
    <row r="23" spans="1:5" ht="15.75" customHeight="1" x14ac:dyDescent="0.25">
      <c r="A23" s="52" t="s">
        <v>34</v>
      </c>
      <c r="B23" s="81">
        <v>0.65400000000000003</v>
      </c>
      <c r="C23" s="81">
        <v>0.95</v>
      </c>
      <c r="D23" s="82">
        <v>4.6467238358608798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20.475417278229145</v>
      </c>
      <c r="E24" s="82" t="s">
        <v>201</v>
      </c>
    </row>
    <row r="25" spans="1:5" ht="15.75" customHeight="1" x14ac:dyDescent="0.25">
      <c r="A25" s="52" t="s">
        <v>87</v>
      </c>
      <c r="B25" s="81">
        <v>0.33100000000000002</v>
      </c>
      <c r="C25" s="81">
        <v>0.95</v>
      </c>
      <c r="D25" s="82">
        <v>20.479713943319375</v>
      </c>
      <c r="E25" s="82" t="s">
        <v>201</v>
      </c>
    </row>
    <row r="26" spans="1:5" ht="15.75" customHeight="1" x14ac:dyDescent="0.25">
      <c r="A26" s="52" t="s">
        <v>137</v>
      </c>
      <c r="B26" s="81">
        <v>0.371</v>
      </c>
      <c r="C26" s="81">
        <v>0.95</v>
      </c>
      <c r="D26" s="82">
        <v>4.5944005107403125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3.8513728622603769</v>
      </c>
      <c r="E27" s="82" t="s">
        <v>201</v>
      </c>
    </row>
    <row r="28" spans="1:5" ht="15.75" customHeight="1" x14ac:dyDescent="0.25">
      <c r="A28" s="52" t="s">
        <v>84</v>
      </c>
      <c r="B28" s="81">
        <v>0.185</v>
      </c>
      <c r="C28" s="81">
        <v>0.95</v>
      </c>
      <c r="D28" s="82">
        <v>0.62668679628320789</v>
      </c>
      <c r="E28" s="82" t="s">
        <v>201</v>
      </c>
    </row>
    <row r="29" spans="1:5" ht="15.75" customHeight="1" x14ac:dyDescent="0.25">
      <c r="A29" s="52" t="s">
        <v>58</v>
      </c>
      <c r="B29" s="81">
        <v>0.20300000000000001</v>
      </c>
      <c r="C29" s="81">
        <v>0.95</v>
      </c>
      <c r="D29" s="82">
        <v>61.740822968925912</v>
      </c>
      <c r="E29" s="82" t="s">
        <v>201</v>
      </c>
    </row>
    <row r="30" spans="1:5" ht="15.75" customHeight="1" x14ac:dyDescent="0.25">
      <c r="A30" s="52" t="s">
        <v>67</v>
      </c>
      <c r="B30" s="81">
        <v>6.4000000000000001E-2</v>
      </c>
      <c r="C30" s="81">
        <v>0.95</v>
      </c>
      <c r="D30" s="82">
        <v>170.35637154883472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170.35637154883472</v>
      </c>
      <c r="E31" s="82" t="s">
        <v>201</v>
      </c>
    </row>
    <row r="32" spans="1:5" ht="15.75" customHeight="1" x14ac:dyDescent="0.25">
      <c r="A32" s="52" t="s">
        <v>28</v>
      </c>
      <c r="B32" s="81">
        <v>0.09</v>
      </c>
      <c r="C32" s="81">
        <v>0.95</v>
      </c>
      <c r="D32" s="82">
        <v>0.42565395189955457</v>
      </c>
      <c r="E32" s="82" t="s">
        <v>201</v>
      </c>
    </row>
    <row r="33" spans="1:6" ht="15.75" customHeight="1" x14ac:dyDescent="0.25">
      <c r="A33" s="52" t="s">
        <v>83</v>
      </c>
      <c r="B33" s="81">
        <v>0.62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0.40100000000000002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0.11599999999999999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0.63100000000000001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5.5E-2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1E-3</v>
      </c>
      <c r="C38" s="81">
        <v>0.95</v>
      </c>
      <c r="D38" s="82">
        <v>1.9013036373528487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0.44961725866312918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2020-06-17T04:30:20Z</dcterms:modified>
</cp:coreProperties>
</file>