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1D0F3DE-BB2B-4187-A57C-5BE8C8FF4CB7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24" i="2"/>
  <c r="I37" i="2"/>
  <c r="I17" i="2"/>
  <c r="I40" i="2"/>
  <c r="I20" i="2"/>
  <c r="I21" i="2"/>
  <c r="I19" i="2"/>
  <c r="I38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I6" i="2" l="1"/>
  <c r="C6" i="51"/>
  <c r="A35" i="2"/>
  <c r="A21" i="2"/>
  <c r="A16" i="2"/>
  <c r="C8" i="51"/>
  <c r="A39" i="2"/>
  <c r="A25" i="2"/>
  <c r="A18" i="2"/>
  <c r="I5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<sst xmlns="http://schemas.openxmlformats.org/spreadsheetml/2006/main" count="1097" uniqueCount="272">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</sst>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20.2</v>
      </c>
    </row>
    <row r="38" spans="1:5" ht="15" customHeight="1" x14ac:dyDescent="0.25">
      <c r="B38" s="16" t="s">
        <v>91</v>
      </c>
      <c r="C38" s="71">
        <v>35.4</v>
      </c>
      <c r="D38" s="17"/>
      <c r="E38" s="18"/>
    </row>
    <row r="39" spans="1:5" ht="15" customHeight="1" x14ac:dyDescent="0.25">
      <c r="B39" s="16" t="s">
        <v>90</v>
      </c>
      <c r="C39" s="71">
        <v>49</v>
      </c>
      <c r="D39" s="17"/>
      <c r="E39" s="17"/>
    </row>
    <row r="40" spans="1:5" ht="15" customHeight="1" x14ac:dyDescent="0.25">
      <c r="B40" s="16" t="s">
        <v>171</v>
      </c>
      <c r="C40" s="71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3.20864924895</v>
      </c>
      <c r="D51" s="17"/>
    </row>
    <row r="52" spans="1:4" ht="15" customHeight="1" x14ac:dyDescent="0.25">
      <c r="B52" s="16" t="s">
        <v>125</v>
      </c>
      <c r="C52" s="72">
        <v>3.0063933079599896</v>
      </c>
    </row>
    <row r="53" spans="1:4" ht="15.75" customHeight="1" x14ac:dyDescent="0.25">
      <c r="B53" s="16" t="s">
        <v>126</v>
      </c>
      <c r="C53" s="72">
        <v>3.0063933079599896</v>
      </c>
    </row>
    <row r="54" spans="1:4" ht="15.75" customHeight="1" x14ac:dyDescent="0.25">
      <c r="B54" s="16" t="s">
        <v>127</v>
      </c>
      <c r="C54" s="72">
        <v>1.95806134333</v>
      </c>
    </row>
    <row r="55" spans="1:4" ht="15.75" customHeight="1" x14ac:dyDescent="0.25">
      <c r="B55" s="16" t="s">
        <v>128</v>
      </c>
      <c r="C55" s="72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0.41700000000000004</v>
      </c>
      <c r="E2" s="87">
        <f>food_insecure</f>
        <v>0.41700000000000004</v>
      </c>
      <c r="F2" s="87">
        <f>food_insecure</f>
        <v>0.41700000000000004</v>
      </c>
      <c r="G2" s="87">
        <f>food_insecure</f>
        <v>0.41700000000000004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0.41700000000000004</v>
      </c>
      <c r="F5" s="87">
        <f>food_insecure</f>
        <v>0.41700000000000004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0.12340958649807693</v>
      </c>
      <c r="D7" s="87">
        <f>diarrhoea_1_5mo/26</f>
        <v>0.11563051184461498</v>
      </c>
      <c r="E7" s="87">
        <f>diarrhoea_6_11mo/26</f>
        <v>0.11563051184461498</v>
      </c>
      <c r="F7" s="87">
        <f>diarrhoea_12_23mo/26</f>
        <v>7.5310051666538466E-2</v>
      </c>
      <c r="G7" s="87">
        <f>diarrhoea_24_59mo/26</f>
        <v>7.5310051666538466E-2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0.41700000000000004</v>
      </c>
      <c r="F8" s="87">
        <f>food_insecure</f>
        <v>0.41700000000000004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</v>
      </c>
      <c r="E9" s="87">
        <f>IF(ISBLANK(comm_deliv), frac_children_health_facility,1)</f>
        <v>0.8</v>
      </c>
      <c r="F9" s="87">
        <f>IF(ISBLANK(comm_deliv), frac_children_health_facility,1)</f>
        <v>0.8</v>
      </c>
      <c r="G9" s="87">
        <f>IF(ISBLANK(comm_deliv), frac_children_health_facility,1)</f>
        <v>0.8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0.12340958649807693</v>
      </c>
      <c r="D11" s="87">
        <f>diarrhoea_1_5mo/26</f>
        <v>0.11563051184461498</v>
      </c>
      <c r="E11" s="87">
        <f>diarrhoea_6_11mo/26</f>
        <v>0.11563051184461498</v>
      </c>
      <c r="F11" s="87">
        <f>diarrhoea_12_23mo/26</f>
        <v>7.5310051666538466E-2</v>
      </c>
      <c r="G11" s="87">
        <f>diarrhoea_24_59mo/26</f>
        <v>7.5310051666538466E-2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0.41700000000000004</v>
      </c>
      <c r="I14" s="87">
        <f>food_insecure</f>
        <v>0.41700000000000004</v>
      </c>
      <c r="J14" s="87">
        <f>food_insecure</f>
        <v>0.41700000000000004</v>
      </c>
      <c r="K14" s="87">
        <f>food_insecure</f>
        <v>0.41700000000000004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0.59899999999999998</v>
      </c>
      <c r="I17" s="87">
        <f>frac_PW_health_facility</f>
        <v>0.59899999999999998</v>
      </c>
      <c r="J17" s="87">
        <f>frac_PW_health_facility</f>
        <v>0.59899999999999998</v>
      </c>
      <c r="K17" s="87">
        <f>frac_PW_health_facility</f>
        <v>0.59899999999999998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0.73</v>
      </c>
      <c r="I18" s="87">
        <f>frac_malaria_risk</f>
        <v>0.73</v>
      </c>
      <c r="J18" s="87">
        <f>frac_malaria_risk</f>
        <v>0.73</v>
      </c>
      <c r="K18" s="87">
        <f>frac_malaria_risk</f>
        <v>0.73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0.501</v>
      </c>
      <c r="M23" s="87">
        <f>famplan_unmet_need</f>
        <v>0.501</v>
      </c>
      <c r="N23" s="87">
        <f>famplan_unmet_need</f>
        <v>0.501</v>
      </c>
      <c r="O23" s="87">
        <f>famplan_unmet_need</f>
        <v>0.501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0.38926299843824397</v>
      </c>
      <c r="M24" s="87">
        <f>(1-food_insecure)*(0.49)+food_insecure*(0.7)</f>
        <v>0.57756999999999992</v>
      </c>
      <c r="N24" s="87">
        <f>(1-food_insecure)*(0.49)+food_insecure*(0.7)</f>
        <v>0.57756999999999992</v>
      </c>
      <c r="O24" s="87">
        <f>(1-food_insecure)*(0.49)+food_insecure*(0.7)</f>
        <v>0.57756999999999992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0.16682699933067599</v>
      </c>
      <c r="M25" s="87">
        <f>(1-food_insecure)*(0.21)+food_insecure*(0.3)</f>
        <v>0.24753</v>
      </c>
      <c r="N25" s="87">
        <f>(1-food_insecure)*(0.21)+food_insecure*(0.3)</f>
        <v>0.24753</v>
      </c>
      <c r="O25" s="87">
        <f>(1-food_insecure)*(0.21)+food_insecure*(0.3)</f>
        <v>0.24753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0.11787679143107997</v>
      </c>
      <c r="M26" s="87">
        <f>(1-food_insecure)*(0.3)</f>
        <v>0.17489999999999997</v>
      </c>
      <c r="N26" s="87">
        <f>(1-food_insecure)*(0.3)</f>
        <v>0.17489999999999997</v>
      </c>
      <c r="O26" s="87">
        <f>(1-food_insecure)*(0.3)</f>
        <v>0.17489999999999997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0.73</v>
      </c>
      <c r="D33" s="87">
        <f t="shared" si="3"/>
        <v>0.73</v>
      </c>
      <c r="E33" s="87">
        <f t="shared" si="3"/>
        <v>0.73</v>
      </c>
      <c r="F33" s="87">
        <f t="shared" si="3"/>
        <v>0.73</v>
      </c>
      <c r="G33" s="87">
        <f t="shared" si="3"/>
        <v>0.73</v>
      </c>
      <c r="H33" s="87">
        <f t="shared" si="3"/>
        <v>0.73</v>
      </c>
      <c r="I33" s="87">
        <f t="shared" si="3"/>
        <v>0.73</v>
      </c>
      <c r="J33" s="87">
        <f t="shared" si="3"/>
        <v>0.73</v>
      </c>
      <c r="K33" s="87">
        <f t="shared" si="3"/>
        <v>0.73</v>
      </c>
      <c r="L33" s="87">
        <f t="shared" si="3"/>
        <v>0.73</v>
      </c>
      <c r="M33" s="87">
        <f t="shared" si="3"/>
        <v>0.73</v>
      </c>
      <c r="N33" s="87">
        <f t="shared" si="3"/>
        <v>0.73</v>
      </c>
      <c r="O33" s="87">
        <f t="shared" si="3"/>
        <v>0.73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1899128.2479999999</v>
      </c>
      <c r="C2" s="74">
        <v>2666000</v>
      </c>
      <c r="D2" s="74">
        <v>4009000</v>
      </c>
      <c r="E2" s="74">
        <v>3565000</v>
      </c>
      <c r="F2" s="74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1937294.0964000002</v>
      </c>
      <c r="C3" s="74">
        <v>2753000</v>
      </c>
      <c r="D3" s="74">
        <v>4153000</v>
      </c>
      <c r="E3" s="74">
        <v>3503000</v>
      </c>
      <c r="F3" s="74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7">
        <f t="shared" si="2"/>
        <v>2022</v>
      </c>
      <c r="B4" s="73">
        <v>1975434.1768000002</v>
      </c>
      <c r="C4" s="74">
        <v>2841000</v>
      </c>
      <c r="D4" s="74">
        <v>4303000</v>
      </c>
      <c r="E4" s="74">
        <v>3421000</v>
      </c>
      <c r="F4" s="74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7">
        <f t="shared" si="2"/>
        <v>2023</v>
      </c>
      <c r="B5" s="73">
        <v>2013460.8948000004</v>
      </c>
      <c r="C5" s="74">
        <v>2929000</v>
      </c>
      <c r="D5" s="74">
        <v>4459000</v>
      </c>
      <c r="E5" s="74">
        <v>3320000</v>
      </c>
      <c r="F5" s="74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7">
        <f t="shared" si="2"/>
        <v>2024</v>
      </c>
      <c r="B6" s="73">
        <v>2051365.2912000006</v>
      </c>
      <c r="C6" s="74">
        <v>3017000</v>
      </c>
      <c r="D6" s="74">
        <v>4621000</v>
      </c>
      <c r="E6" s="74">
        <v>3203000</v>
      </c>
      <c r="F6" s="74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7">
        <f t="shared" si="2"/>
        <v>2025</v>
      </c>
      <c r="B7" s="73">
        <v>2089098.6249999998</v>
      </c>
      <c r="C7" s="74">
        <v>3106000</v>
      </c>
      <c r="D7" s="74">
        <v>4786000</v>
      </c>
      <c r="E7" s="74">
        <v>3074000</v>
      </c>
      <c r="F7" s="74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7">
        <f t="shared" si="2"/>
        <v>2026</v>
      </c>
      <c r="B8" s="73">
        <v>2126339.6639999999</v>
      </c>
      <c r="C8" s="74">
        <v>3192000</v>
      </c>
      <c r="D8" s="74">
        <v>4953000</v>
      </c>
      <c r="E8" s="74">
        <v>2932000</v>
      </c>
      <c r="F8" s="74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7">
        <f t="shared" si="2"/>
        <v>2027</v>
      </c>
      <c r="B9" s="73">
        <v>2163295.6559999995</v>
      </c>
      <c r="C9" s="74">
        <v>3279000</v>
      </c>
      <c r="D9" s="74">
        <v>5123000</v>
      </c>
      <c r="E9" s="74">
        <v>2781000</v>
      </c>
      <c r="F9" s="74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7">
        <f t="shared" si="2"/>
        <v>2028</v>
      </c>
      <c r="B10" s="73">
        <v>2199844.3199999994</v>
      </c>
      <c r="C10" s="74">
        <v>3367000</v>
      </c>
      <c r="D10" s="74">
        <v>5298000</v>
      </c>
      <c r="E10" s="74">
        <v>2625000</v>
      </c>
      <c r="F10" s="74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7">
        <f t="shared" si="2"/>
        <v>2029</v>
      </c>
      <c r="B11" s="73">
        <v>2235939.2249999996</v>
      </c>
      <c r="C11" s="74">
        <v>3457000</v>
      </c>
      <c r="D11" s="74">
        <v>5475000</v>
      </c>
      <c r="E11" s="74">
        <v>2477000</v>
      </c>
      <c r="F11" s="74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7">
        <f t="shared" si="2"/>
        <v>2030</v>
      </c>
      <c r="B12" s="73">
        <v>2271498.36</v>
      </c>
      <c r="C12" s="74">
        <v>3549000</v>
      </c>
      <c r="D12" s="74">
        <v>5653000</v>
      </c>
      <c r="E12" s="74">
        <v>2345000</v>
      </c>
      <c r="F12" s="74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7" t="str">
        <f t="shared" si="2"/>
        <v/>
      </c>
      <c r="B13" s="73">
        <v>2577000</v>
      </c>
      <c r="C13" s="74">
        <v>3864000</v>
      </c>
      <c r="D13" s="74">
        <v>3601000</v>
      </c>
      <c r="E13" s="74">
        <v>3301000</v>
      </c>
      <c r="F13" s="74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4.3786709000000007E-2</v>
      </c>
    </row>
    <row r="4" spans="1:8" ht="15.75" customHeight="1" x14ac:dyDescent="0.25">
      <c r="B4" s="24" t="s">
        <v>7</v>
      </c>
      <c r="C4" s="75">
        <v>0.18270938102595083</v>
      </c>
    </row>
    <row r="5" spans="1:8" ht="15.75" customHeight="1" x14ac:dyDescent="0.25">
      <c r="B5" s="24" t="s">
        <v>8</v>
      </c>
      <c r="C5" s="75">
        <v>6.0475686187860568E-2</v>
      </c>
    </row>
    <row r="6" spans="1:8" ht="15.75" customHeight="1" x14ac:dyDescent="0.25">
      <c r="B6" s="24" t="s">
        <v>10</v>
      </c>
      <c r="C6" s="75">
        <v>0.13852788178166736</v>
      </c>
    </row>
    <row r="7" spans="1:8" ht="15.75" customHeight="1" x14ac:dyDescent="0.25">
      <c r="B7" s="24" t="s">
        <v>13</v>
      </c>
      <c r="C7" s="75">
        <v>0.11932947673152822</v>
      </c>
    </row>
    <row r="8" spans="1:8" ht="15.75" customHeight="1" x14ac:dyDescent="0.25">
      <c r="B8" s="24" t="s">
        <v>14</v>
      </c>
      <c r="C8" s="75">
        <v>1.3440432993119714E-2</v>
      </c>
    </row>
    <row r="9" spans="1:8" ht="15.75" customHeight="1" x14ac:dyDescent="0.25">
      <c r="B9" s="24" t="s">
        <v>27</v>
      </c>
      <c r="C9" s="75">
        <v>9.2415067424804875E-2</v>
      </c>
    </row>
    <row r="10" spans="1:8" ht="15.75" customHeight="1" x14ac:dyDescent="0.25">
      <c r="B10" s="24" t="s">
        <v>15</v>
      </c>
      <c r="C10" s="75">
        <v>0.34931536485506842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9.6793987508594997E-2</v>
      </c>
      <c r="D14" s="75">
        <v>9.6793987508594997E-2</v>
      </c>
      <c r="E14" s="75">
        <v>8.5712086866165299E-2</v>
      </c>
      <c r="F14" s="75">
        <v>8.5712086866165299E-2</v>
      </c>
    </row>
    <row r="15" spans="1:8" ht="15.75" customHeight="1" x14ac:dyDescent="0.25">
      <c r="B15" s="24" t="s">
        <v>16</v>
      </c>
      <c r="C15" s="75">
        <v>0.12599629565131801</v>
      </c>
      <c r="D15" s="75">
        <v>0.12599629565131801</v>
      </c>
      <c r="E15" s="75">
        <v>8.5150243497287795E-2</v>
      </c>
      <c r="F15" s="75">
        <v>8.5150243497287795E-2</v>
      </c>
    </row>
    <row r="16" spans="1:8" ht="15.75" customHeight="1" x14ac:dyDescent="0.25">
      <c r="B16" s="24" t="s">
        <v>17</v>
      </c>
      <c r="C16" s="75">
        <v>5.3711502089456298E-2</v>
      </c>
      <c r="D16" s="75">
        <v>5.3711502089456298E-2</v>
      </c>
      <c r="E16" s="75">
        <v>5.5062491452445197E-2</v>
      </c>
      <c r="F16" s="75">
        <v>5.5062491452445197E-2</v>
      </c>
    </row>
    <row r="17" spans="1:8" ht="15.75" customHeight="1" x14ac:dyDescent="0.25">
      <c r="B17" s="24" t="s">
        <v>18</v>
      </c>
      <c r="C17" s="75">
        <v>1.2755023662881998E-2</v>
      </c>
      <c r="D17" s="75">
        <v>1.2755023662881998E-2</v>
      </c>
      <c r="E17" s="75">
        <v>3.6407738408761797E-2</v>
      </c>
      <c r="F17" s="75">
        <v>3.6407738408761797E-2</v>
      </c>
    </row>
    <row r="18" spans="1:8" ht="15.75" customHeight="1" x14ac:dyDescent="0.25">
      <c r="B18" s="24" t="s">
        <v>19</v>
      </c>
      <c r="C18" s="75">
        <v>0.22160400992455501</v>
      </c>
      <c r="D18" s="75">
        <v>0.22160400992455501</v>
      </c>
      <c r="E18" s="75">
        <v>0.301283323482266</v>
      </c>
      <c r="F18" s="75">
        <v>0.301283323482266</v>
      </c>
    </row>
    <row r="19" spans="1:8" ht="15.75" customHeight="1" x14ac:dyDescent="0.25">
      <c r="B19" s="24" t="s">
        <v>20</v>
      </c>
      <c r="C19" s="75">
        <v>3.2682683981590903E-2</v>
      </c>
      <c r="D19" s="75">
        <v>3.2682683981590903E-2</v>
      </c>
      <c r="E19" s="75">
        <v>3.9136294957397101E-2</v>
      </c>
      <c r="F19" s="75">
        <v>3.9136294957397101E-2</v>
      </c>
    </row>
    <row r="20" spans="1:8" ht="15.75" customHeight="1" x14ac:dyDescent="0.25">
      <c r="B20" s="24" t="s">
        <v>21</v>
      </c>
      <c r="C20" s="75">
        <v>9.9547777039089097E-2</v>
      </c>
      <c r="D20" s="75">
        <v>9.9547777039089097E-2</v>
      </c>
      <c r="E20" s="75">
        <v>4.5829207014767198E-2</v>
      </c>
      <c r="F20" s="75">
        <v>4.5829207014767198E-2</v>
      </c>
    </row>
    <row r="21" spans="1:8" ht="15.75" customHeight="1" x14ac:dyDescent="0.25">
      <c r="B21" s="24" t="s">
        <v>22</v>
      </c>
      <c r="C21" s="75">
        <v>2.4456956297457901E-2</v>
      </c>
      <c r="D21" s="75">
        <v>2.4456956297457901E-2</v>
      </c>
      <c r="E21" s="75">
        <v>6.9698265046368099E-2</v>
      </c>
      <c r="F21" s="75">
        <v>6.9698265046368099E-2</v>
      </c>
    </row>
    <row r="22" spans="1:8" ht="15.75" customHeight="1" x14ac:dyDescent="0.25">
      <c r="B22" s="24" t="s">
        <v>23</v>
      </c>
      <c r="C22" s="75">
        <v>0.3324517638450557</v>
      </c>
      <c r="D22" s="75">
        <v>0.3324517638450557</v>
      </c>
      <c r="E22" s="75">
        <v>0.28172034927454148</v>
      </c>
      <c r="F22" s="75">
        <v>0.28172034927454148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8.4700000000000011E-2</v>
      </c>
    </row>
    <row r="27" spans="1:8" ht="15.75" customHeight="1" x14ac:dyDescent="0.25">
      <c r="B27" s="24" t="s">
        <v>39</v>
      </c>
      <c r="C27" s="75">
        <v>8.3999999999999995E-3</v>
      </c>
    </row>
    <row r="28" spans="1:8" ht="15.75" customHeight="1" x14ac:dyDescent="0.25">
      <c r="B28" s="24" t="s">
        <v>40</v>
      </c>
      <c r="C28" s="75">
        <v>0.14949999999999999</v>
      </c>
    </row>
    <row r="29" spans="1:8" ht="15.75" customHeight="1" x14ac:dyDescent="0.25">
      <c r="B29" s="24" t="s">
        <v>41</v>
      </c>
      <c r="C29" s="75">
        <v>0.16159999999999999</v>
      </c>
    </row>
    <row r="30" spans="1:8" ht="15.75" customHeight="1" x14ac:dyDescent="0.25">
      <c r="B30" s="24" t="s">
        <v>42</v>
      </c>
      <c r="C30" s="75">
        <v>0.10050000000000001</v>
      </c>
    </row>
    <row r="31" spans="1:8" ht="15.75" customHeight="1" x14ac:dyDescent="0.25">
      <c r="B31" s="24" t="s">
        <v>43</v>
      </c>
      <c r="C31" s="75">
        <v>0.105</v>
      </c>
    </row>
    <row r="32" spans="1:8" ht="15.75" customHeight="1" x14ac:dyDescent="0.25">
      <c r="B32" s="24" t="s">
        <v>44</v>
      </c>
      <c r="C32" s="75">
        <v>1.7899999999999999E-2</v>
      </c>
    </row>
    <row r="33" spans="2:3" ht="15.75" customHeight="1" x14ac:dyDescent="0.25">
      <c r="B33" s="24" t="s">
        <v>45</v>
      </c>
      <c r="C33" s="75">
        <v>8.1300000000000011E-2</v>
      </c>
    </row>
    <row r="34" spans="2:3" ht="15.75" customHeight="1" x14ac:dyDescent="0.25">
      <c r="B34" s="24" t="s">
        <v>46</v>
      </c>
      <c r="C34" s="75">
        <v>0.29109999999776481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0.71678027534246569</v>
      </c>
      <c r="D2" s="76">
        <v>0.71678027534246569</v>
      </c>
      <c r="E2" s="76">
        <v>0.608568248113879</v>
      </c>
      <c r="F2" s="76">
        <v>0.34018159469673404</v>
      </c>
      <c r="G2" s="76">
        <v>0.37571422922740527</v>
      </c>
    </row>
    <row r="3" spans="1:15" ht="15.75" customHeight="1" x14ac:dyDescent="0.25">
      <c r="A3" s="5"/>
      <c r="B3" s="11" t="s">
        <v>118</v>
      </c>
      <c r="C3" s="76">
        <v>0.16510107465753421</v>
      </c>
      <c r="D3" s="76">
        <v>0.16510107465753421</v>
      </c>
      <c r="E3" s="76">
        <v>0.22970468188612103</v>
      </c>
      <c r="F3" s="76">
        <v>0.30127519530326591</v>
      </c>
      <c r="G3" s="76">
        <v>0.31159233410592807</v>
      </c>
    </row>
    <row r="4" spans="1:15" ht="15.75" customHeight="1" x14ac:dyDescent="0.25">
      <c r="A4" s="5"/>
      <c r="B4" s="11" t="s">
        <v>116</v>
      </c>
      <c r="C4" s="77">
        <v>6.6066363559322036E-2</v>
      </c>
      <c r="D4" s="77">
        <v>6.6066363559322036E-2</v>
      </c>
      <c r="E4" s="77">
        <v>0.10831720429012347</v>
      </c>
      <c r="F4" s="77">
        <v>0.25803109673640162</v>
      </c>
      <c r="G4" s="77">
        <v>0.2105758362184276</v>
      </c>
    </row>
    <row r="5" spans="1:15" ht="15.75" customHeight="1" x14ac:dyDescent="0.25">
      <c r="A5" s="5"/>
      <c r="B5" s="11" t="s">
        <v>119</v>
      </c>
      <c r="C5" s="77">
        <v>5.2052286440677963E-2</v>
      </c>
      <c r="D5" s="77">
        <v>5.2052286440677963E-2</v>
      </c>
      <c r="E5" s="77">
        <v>5.3409865709876526E-2</v>
      </c>
      <c r="F5" s="77">
        <v>0.10051211326359832</v>
      </c>
      <c r="G5" s="77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0.76773473344782606</v>
      </c>
      <c r="D8" s="76">
        <v>0.76773473344782606</v>
      </c>
      <c r="E8" s="76">
        <v>0.75012885292467246</v>
      </c>
      <c r="F8" s="76">
        <v>0.83567399180041801</v>
      </c>
      <c r="G8" s="76">
        <v>0.89587964746734694</v>
      </c>
    </row>
    <row r="9" spans="1:15" ht="15.75" customHeight="1" x14ac:dyDescent="0.25">
      <c r="B9" s="7" t="s">
        <v>121</v>
      </c>
      <c r="C9" s="76">
        <v>0.15676258955217393</v>
      </c>
      <c r="D9" s="76">
        <v>0.15676258955217393</v>
      </c>
      <c r="E9" s="76">
        <v>0.16237849007532754</v>
      </c>
      <c r="F9" s="76">
        <v>0.12439804919958203</v>
      </c>
      <c r="G9" s="76">
        <v>8.6180816199319721E-2</v>
      </c>
    </row>
    <row r="10" spans="1:15" ht="15.75" customHeight="1" x14ac:dyDescent="0.25">
      <c r="B10" s="7" t="s">
        <v>122</v>
      </c>
      <c r="C10" s="77">
        <v>2.9802413000000003E-2</v>
      </c>
      <c r="D10" s="77">
        <v>2.9802413000000003E-2</v>
      </c>
      <c r="E10" s="77">
        <v>5.5486617000000002E-2</v>
      </c>
      <c r="F10" s="77">
        <v>2.6826545E-2</v>
      </c>
      <c r="G10" s="77">
        <v>1.3114084166666668E-2</v>
      </c>
    </row>
    <row r="11" spans="1:15" ht="15.75" customHeight="1" x14ac:dyDescent="0.25">
      <c r="B11" s="7" t="s">
        <v>123</v>
      </c>
      <c r="C11" s="77">
        <v>4.5700263999999997E-2</v>
      </c>
      <c r="D11" s="77">
        <v>4.5700263999999997E-2</v>
      </c>
      <c r="E11" s="77">
        <v>3.2006039999999999E-2</v>
      </c>
      <c r="F11" s="77">
        <v>1.3101414E-2</v>
      </c>
      <c r="G11" s="77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0.61790281525000001</v>
      </c>
      <c r="D14" s="78">
        <v>0.60589571573699996</v>
      </c>
      <c r="E14" s="78">
        <v>0.60589571573699996</v>
      </c>
      <c r="F14" s="78">
        <v>0.48655756599299999</v>
      </c>
      <c r="G14" s="78">
        <v>0.48655756599299999</v>
      </c>
      <c r="H14" s="79">
        <v>0.61599999999999999</v>
      </c>
      <c r="I14" s="79">
        <v>0.39646056782334382</v>
      </c>
      <c r="J14" s="79">
        <v>0.37235962145110413</v>
      </c>
      <c r="K14" s="79">
        <v>0.37356466876971611</v>
      </c>
      <c r="L14" s="79">
        <v>0.406072512128</v>
      </c>
      <c r="M14" s="79">
        <v>0.30008269879900001</v>
      </c>
      <c r="N14" s="79">
        <v>0.34683598328900006</v>
      </c>
      <c r="O14" s="79">
        <v>0.31798663278700001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0.30173838903972472</v>
      </c>
      <c r="D15" s="76">
        <f t="shared" si="0"/>
        <v>0.29587500280053686</v>
      </c>
      <c r="E15" s="76">
        <f t="shared" si="0"/>
        <v>0.29587500280053686</v>
      </c>
      <c r="F15" s="76">
        <f t="shared" si="0"/>
        <v>0.23759900831398156</v>
      </c>
      <c r="G15" s="76">
        <f t="shared" si="0"/>
        <v>0.23759900831398156</v>
      </c>
      <c r="H15" s="76">
        <f t="shared" si="0"/>
        <v>0.30080919371320253</v>
      </c>
      <c r="I15" s="76">
        <f t="shared" si="0"/>
        <v>0.19360224634093912</v>
      </c>
      <c r="J15" s="76">
        <f t="shared" si="0"/>
        <v>0.18183311282477263</v>
      </c>
      <c r="K15" s="76">
        <f t="shared" si="0"/>
        <v>0.18242156950058094</v>
      </c>
      <c r="L15" s="76">
        <f t="shared" si="0"/>
        <v>0.19829601454921805</v>
      </c>
      <c r="M15" s="76">
        <f t="shared" si="0"/>
        <v>0.14653836797566397</v>
      </c>
      <c r="N15" s="76">
        <f t="shared" si="0"/>
        <v>0.16936924104527579</v>
      </c>
      <c r="O15" s="76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0.65500000000000003</v>
      </c>
      <c r="D2" s="77">
        <v>0.65500000000000003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0.10800000000000001</v>
      </c>
      <c r="D3" s="77">
        <v>0.14199999999999999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0.11199999999999999</v>
      </c>
      <c r="D4" s="77">
        <v>0.11199999999999999</v>
      </c>
      <c r="E4" s="77">
        <v>0.76700000000000002</v>
      </c>
      <c r="F4" s="77">
        <v>0.88300000000000001</v>
      </c>
      <c r="G4" s="77">
        <v>0</v>
      </c>
    </row>
    <row r="5" spans="1:7" x14ac:dyDescent="0.25">
      <c r="B5" s="43" t="s">
        <v>169</v>
      </c>
      <c r="C5" s="76">
        <f>1-SUM(C2:C4)</f>
        <v>0.125</v>
      </c>
      <c r="D5" s="76">
        <f t="shared" ref="D5:G5" si="0">1-SUM(D2:D4)</f>
        <v>9.099999999999997E-2</v>
      </c>
      <c r="E5" s="76">
        <f t="shared" si="0"/>
        <v>0.23299999999999998</v>
      </c>
      <c r="F5" s="76">
        <f t="shared" si="0"/>
        <v>0.11699999999999999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0.32695999999999997</v>
      </c>
      <c r="D2" s="28">
        <v>0.32091999999999998</v>
      </c>
      <c r="E2" s="28">
        <v>0.31522</v>
      </c>
      <c r="F2" s="28">
        <v>0.30959999999999999</v>
      </c>
      <c r="G2" s="28">
        <v>0.30408000000000002</v>
      </c>
      <c r="H2" s="28">
        <v>0.29864999999999997</v>
      </c>
      <c r="I2" s="28">
        <v>0.29332999999999998</v>
      </c>
      <c r="J2" s="28">
        <v>0.28811999999999999</v>
      </c>
      <c r="K2" s="28">
        <v>0.28300000000000003</v>
      </c>
      <c r="L2" s="28">
        <v>0.27799000000000001</v>
      </c>
      <c r="M2" s="28">
        <v>0.27309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3.3660000000000002E-2</v>
      </c>
      <c r="D4" s="28">
        <v>3.3119999999999997E-2</v>
      </c>
      <c r="E4" s="28">
        <v>3.2570000000000002E-2</v>
      </c>
      <c r="F4" s="28">
        <v>3.2050000000000002E-2</v>
      </c>
      <c r="G4" s="28">
        <v>3.1539999999999999E-2</v>
      </c>
      <c r="H4" s="28">
        <v>3.1050000000000001E-2</v>
      </c>
      <c r="I4" s="28">
        <v>3.058E-2</v>
      </c>
      <c r="J4" s="28">
        <v>3.0120000000000001E-2</v>
      </c>
      <c r="K4" s="28">
        <v>2.9670000000000002E-2</v>
      </c>
      <c r="L4" s="28">
        <v>2.9239999999999999E-2</v>
      </c>
      <c r="M4" s="28">
        <v>2.8830000000000001E-2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0.24935193031527908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0.20236043586368399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0.16295341477657316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0.65500000000000014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0.84433333333333327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52.889000000000003</v>
      </c>
      <c r="D13" s="28">
        <v>50.73</v>
      </c>
      <c r="E13" s="28">
        <v>48.674999999999997</v>
      </c>
      <c r="F13" s="28">
        <v>46.726999999999997</v>
      </c>
      <c r="G13" s="28">
        <v>44.869</v>
      </c>
      <c r="H13" s="28">
        <v>43.103000000000002</v>
      </c>
      <c r="I13" s="28">
        <v>41.418999999999997</v>
      </c>
      <c r="J13" s="28">
        <v>40.003999999999998</v>
      </c>
      <c r="K13" s="28">
        <v>38.271999999999998</v>
      </c>
      <c r="L13" s="28">
        <v>36.878</v>
      </c>
      <c r="M13" s="28">
        <v>35.517000000000003</v>
      </c>
    </row>
    <row r="14" spans="1:13" x14ac:dyDescent="0.25">
      <c r="B14" s="16" t="s">
        <v>170</v>
      </c>
      <c r="C14" s="28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35.298790342981114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42.462736160777624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58.038353853841244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0.22713236215602647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1.0399376027881835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1.0399376027881835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1.0399376027881835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1.0399376027881835</v>
      </c>
      <c r="E13" s="82" t="s">
        <v>201</v>
      </c>
    </row>
    <row r="14" spans="1:5" ht="15.75" customHeight="1" x14ac:dyDescent="0.25">
      <c r="A14" s="11" t="s">
        <v>187</v>
      </c>
      <c r="B14" s="81">
        <v>0.22600000000000001</v>
      </c>
      <c r="C14" s="81">
        <v>0.95</v>
      </c>
      <c r="D14" s="82">
        <v>13.48044806079821</v>
      </c>
      <c r="E14" s="82" t="s">
        <v>201</v>
      </c>
    </row>
    <row r="15" spans="1:5" ht="15.75" customHeight="1" x14ac:dyDescent="0.25">
      <c r="A15" s="11" t="s">
        <v>207</v>
      </c>
      <c r="B15" s="81">
        <v>0.22600000000000001</v>
      </c>
      <c r="C15" s="81">
        <v>0.95</v>
      </c>
      <c r="D15" s="82">
        <v>13.48044806079821</v>
      </c>
      <c r="E15" s="82" t="s">
        <v>201</v>
      </c>
    </row>
    <row r="16" spans="1:5" ht="15.75" customHeight="1" x14ac:dyDescent="0.25">
      <c r="A16" s="52" t="s">
        <v>57</v>
      </c>
      <c r="B16" s="81">
        <v>0.45899999999999996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0.21968425772577188</v>
      </c>
      <c r="E17" s="82" t="s">
        <v>201</v>
      </c>
    </row>
    <row r="18" spans="1:5" ht="15.9" customHeight="1" x14ac:dyDescent="0.25">
      <c r="A18" s="52" t="s">
        <v>173</v>
      </c>
      <c r="B18" s="81">
        <v>0.30199999999999999</v>
      </c>
      <c r="C18" s="81">
        <v>0.95</v>
      </c>
      <c r="D18" s="82">
        <v>1.4452504614591215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1.9139343807497731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22.971512023357807</v>
      </c>
      <c r="E22" s="82" t="s">
        <v>201</v>
      </c>
    </row>
    <row r="23" spans="1:5" ht="15.75" customHeight="1" x14ac:dyDescent="0.25">
      <c r="A23" s="52" t="s">
        <v>34</v>
      </c>
      <c r="B23" s="81">
        <v>0.80799999999999994</v>
      </c>
      <c r="C23" s="81">
        <v>0.95</v>
      </c>
      <c r="D23" s="82">
        <v>4.4240020217934282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19.479513896614868</v>
      </c>
      <c r="E24" s="82" t="s">
        <v>201</v>
      </c>
    </row>
    <row r="25" spans="1:5" ht="15.75" customHeight="1" x14ac:dyDescent="0.25">
      <c r="A25" s="52" t="s">
        <v>87</v>
      </c>
      <c r="B25" s="81">
        <v>0.42100000000000004</v>
      </c>
      <c r="C25" s="81">
        <v>0.95</v>
      </c>
      <c r="D25" s="82">
        <v>19.479555584691045</v>
      </c>
      <c r="E25" s="82" t="s">
        <v>201</v>
      </c>
    </row>
    <row r="26" spans="1:5" ht="15.75" customHeight="1" x14ac:dyDescent="0.25">
      <c r="A26" s="52" t="s">
        <v>137</v>
      </c>
      <c r="B26" s="81">
        <v>0.22600000000000001</v>
      </c>
      <c r="C26" s="81">
        <v>0.95</v>
      </c>
      <c r="D26" s="82">
        <v>4.3791007894087572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3.8532380707287031</v>
      </c>
      <c r="E27" s="82" t="s">
        <v>201</v>
      </c>
    </row>
    <row r="28" spans="1:5" ht="15.75" customHeight="1" x14ac:dyDescent="0.25">
      <c r="A28" s="52" t="s">
        <v>84</v>
      </c>
      <c r="B28" s="81">
        <v>0.46700000000000003</v>
      </c>
      <c r="C28" s="81">
        <v>0.95</v>
      </c>
      <c r="D28" s="82">
        <v>0.59869507769676289</v>
      </c>
      <c r="E28" s="82" t="s">
        <v>201</v>
      </c>
    </row>
    <row r="29" spans="1:5" ht="15.75" customHeight="1" x14ac:dyDescent="0.25">
      <c r="A29" s="52" t="s">
        <v>58</v>
      </c>
      <c r="B29" s="81">
        <v>0.30199999999999999</v>
      </c>
      <c r="C29" s="81">
        <v>0.95</v>
      </c>
      <c r="D29" s="82">
        <v>61.768801095950799</v>
      </c>
      <c r="E29" s="82" t="s">
        <v>201</v>
      </c>
    </row>
    <row r="30" spans="1:5" ht="15.75" customHeight="1" x14ac:dyDescent="0.25">
      <c r="A30" s="52" t="s">
        <v>67</v>
      </c>
      <c r="B30" s="81">
        <v>2.7999999999999997E-2</v>
      </c>
      <c r="C30" s="81">
        <v>0.95</v>
      </c>
      <c r="D30" s="82">
        <v>187.36677743151191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187.36677743151191</v>
      </c>
      <c r="E31" s="82" t="s">
        <v>201</v>
      </c>
    </row>
    <row r="32" spans="1:5" ht="15.75" customHeight="1" x14ac:dyDescent="0.25">
      <c r="A32" s="52" t="s">
        <v>28</v>
      </c>
      <c r="B32" s="81">
        <v>0.65149999999999997</v>
      </c>
      <c r="C32" s="81">
        <v>0.95</v>
      </c>
      <c r="D32" s="82">
        <v>0.41454246308118348</v>
      </c>
      <c r="E32" s="82" t="s">
        <v>201</v>
      </c>
    </row>
    <row r="33" spans="1:6" ht="15.75" customHeight="1" x14ac:dyDescent="0.25">
      <c r="A33" s="52" t="s">
        <v>83</v>
      </c>
      <c r="B33" s="81">
        <v>0.27399999999999997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0.76300000000000001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0.191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0.05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0.40299999999999997</v>
      </c>
      <c r="C38" s="81">
        <v>0.95</v>
      </c>
      <c r="D38" s="82">
        <v>1.8108472462704934</v>
      </c>
      <c r="E38" s="82" t="s">
        <v>201</v>
      </c>
    </row>
    <row r="39" spans="1:6" ht="15.75" customHeight="1" x14ac:dyDescent="0.25">
      <c r="A39" s="52" t="s">
        <v>60</v>
      </c>
      <c r="B39" s="81">
        <v>0.40299999999999997</v>
      </c>
      <c r="C39" s="81">
        <v>0.95</v>
      </c>
      <c r="D39" s="82">
        <v>0.43732732927004841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2020-06-17T04:30:27Z</dcterms:modified>
</cp:coreProperties>
</file>