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A0495A01-29B2-4A56-8F79-F3C59003D446}" xr6:coauthVersionLast="45" xr6:coauthVersionMax="45" xr10:uidLastSave="{00000000-0000-0000-0000-000000000000}"/>
  <bookViews>
    <workbookView xWindow="7320" yWindow="-18270" windowWidth="29040" windowHeight="17640" tabRatio="961" firstSheet="6" activeTab="1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<sst xmlns="http://schemas.openxmlformats.org/spreadsheetml/2006/main" count="1114" uniqueCount="272">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</sst>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85640</v>
      </c>
    </row>
    <row r="8" spans="1:3" ht="15" customHeight="1" x14ac:dyDescent="0.25">
      <c r="B8" s="7" t="s">
        <v>106</v>
      </c>
      <c r="C8" s="66">
        <v>1.3999999999999999E-2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0.87981307983398394</v>
      </c>
    </row>
    <row r="11" spans="1:3" ht="15" customHeight="1" x14ac:dyDescent="0.25">
      <c r="B11" s="7" t="s">
        <v>108</v>
      </c>
      <c r="C11" s="66">
        <v>0.93599999999999994</v>
      </c>
    </row>
    <row r="12" spans="1:3" ht="15" customHeight="1" x14ac:dyDescent="0.25">
      <c r="B12" s="7" t="s">
        <v>109</v>
      </c>
      <c r="C12" s="66">
        <v>0.72</v>
      </c>
    </row>
    <row r="13" spans="1:3" ht="15" customHeight="1" x14ac:dyDescent="0.25">
      <c r="B13" s="7" t="s">
        <v>110</v>
      </c>
      <c r="C13" s="66">
        <v>0.10300000000000001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0.1032</v>
      </c>
    </row>
    <row r="24" spans="1:3" ht="15" customHeight="1" x14ac:dyDescent="0.25">
      <c r="B24" s="20" t="s">
        <v>102</v>
      </c>
      <c r="C24" s="67">
        <v>0.55130000000000001</v>
      </c>
    </row>
    <row r="25" spans="1:3" ht="15" customHeight="1" x14ac:dyDescent="0.25">
      <c r="B25" s="20" t="s">
        <v>103</v>
      </c>
      <c r="C25" s="67">
        <v>0.28950000000000004</v>
      </c>
    </row>
    <row r="26" spans="1:3" ht="15" customHeight="1" x14ac:dyDescent="0.25">
      <c r="B26" s="20" t="s">
        <v>104</v>
      </c>
      <c r="C26" s="67">
        <v>5.6000000000000008E-2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10.6</v>
      </c>
    </row>
    <row r="38" spans="1:5" ht="15" customHeight="1" x14ac:dyDescent="0.25">
      <c r="B38" s="16" t="s">
        <v>91</v>
      </c>
      <c r="C38" s="68">
        <v>21.4</v>
      </c>
      <c r="D38" s="17"/>
      <c r="E38" s="18"/>
    </row>
    <row r="39" spans="1:5" ht="15" customHeight="1" x14ac:dyDescent="0.25">
      <c r="B39" s="16" t="s">
        <v>90</v>
      </c>
      <c r="C39" s="68">
        <v>25.3</v>
      </c>
      <c r="D39" s="17"/>
      <c r="E39" s="17"/>
    </row>
    <row r="40" spans="1:5" ht="15" customHeight="1" x14ac:dyDescent="0.25">
      <c r="B40" s="16" t="s">
        <v>171</v>
      </c>
      <c r="C40" s="68">
        <v>0.3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11.9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2.1700000000000001E-2</v>
      </c>
      <c r="D45" s="17"/>
    </row>
    <row r="46" spans="1:5" ht="15.75" customHeight="1" x14ac:dyDescent="0.25">
      <c r="B46" s="16" t="s">
        <v>11</v>
      </c>
      <c r="C46" s="67">
        <v>7.7100000000000002E-2</v>
      </c>
      <c r="D46" s="17"/>
    </row>
    <row r="47" spans="1:5" ht="15.75" customHeight="1" x14ac:dyDescent="0.25">
      <c r="B47" s="16" t="s">
        <v>12</v>
      </c>
      <c r="C47" s="67">
        <v>0.15839999999999999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0.7427999999999999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4.63008991323</v>
      </c>
      <c r="D51" s="17"/>
    </row>
    <row r="52" spans="1:4" ht="15" customHeight="1" x14ac:dyDescent="0.25">
      <c r="B52" s="16" t="s">
        <v>125</v>
      </c>
      <c r="C52" s="65">
        <v>3.7762626728600002</v>
      </c>
    </row>
    <row r="53" spans="1:4" ht="15.75" customHeight="1" x14ac:dyDescent="0.25">
      <c r="B53" s="16" t="s">
        <v>126</v>
      </c>
      <c r="C53" s="65">
        <v>3.7762626728600002</v>
      </c>
    </row>
    <row r="54" spans="1:4" ht="15.75" customHeight="1" x14ac:dyDescent="0.25">
      <c r="B54" s="16" t="s">
        <v>127</v>
      </c>
      <c r="C54" s="65">
        <v>2.6361273127799998</v>
      </c>
    </row>
    <row r="55" spans="1:4" ht="15.75" customHeight="1" x14ac:dyDescent="0.25">
      <c r="B55" s="16" t="s">
        <v>128</v>
      </c>
      <c r="C55" s="65">
        <v>2.6361273127799998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0.42495278666706487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4.63008991323</v>
      </c>
      <c r="C2" s="26">
        <f>'Baseline year population inputs'!C52</f>
        <v>3.7762626728600002</v>
      </c>
      <c r="D2" s="26">
        <f>'Baseline year population inputs'!C53</f>
        <v>3.7762626728600002</v>
      </c>
      <c r="E2" s="26">
        <f>'Baseline year population inputs'!C54</f>
        <v>2.6361273127799998</v>
      </c>
      <c r="F2" s="26">
        <f>'Baseline year population inputs'!C55</f>
        <v>2.6361273127799998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1.3999999999999999E-2</v>
      </c>
      <c r="E2" s="93">
        <f>food_insecure</f>
        <v>1.3999999999999999E-2</v>
      </c>
      <c r="F2" s="93">
        <f>food_insecure</f>
        <v>1.3999999999999999E-2</v>
      </c>
      <c r="G2" s="93">
        <f>food_insecure</f>
        <v>1.3999999999999999E-2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1.3999999999999999E-2</v>
      </c>
      <c r="F5" s="93">
        <f>food_insecure</f>
        <v>1.3999999999999999E-2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4.63008991323</v>
      </c>
      <c r="D7" s="93">
        <f>diarrhoea_1_5mo</f>
        <v>3.7762626728600002</v>
      </c>
      <c r="E7" s="93">
        <f>diarrhoea_6_11mo</f>
        <v>3.7762626728600002</v>
      </c>
      <c r="F7" s="93">
        <f>diarrhoea_12_23mo</f>
        <v>2.6361273127799998</v>
      </c>
      <c r="G7" s="93">
        <f>diarrhoea_24_59mo</f>
        <v>2.6361273127799998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1.3999999999999999E-2</v>
      </c>
      <c r="F8" s="93">
        <f>food_insecure</f>
        <v>1.3999999999999999E-2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4.63008991323</v>
      </c>
      <c r="D12" s="93">
        <f>diarrhoea_1_5mo</f>
        <v>3.7762626728600002</v>
      </c>
      <c r="E12" s="93">
        <f>diarrhoea_6_11mo</f>
        <v>3.7762626728600002</v>
      </c>
      <c r="F12" s="93">
        <f>diarrhoea_12_23mo</f>
        <v>2.6361273127799998</v>
      </c>
      <c r="G12" s="93">
        <f>diarrhoea_24_59mo</f>
        <v>2.6361273127799998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1.3999999999999999E-2</v>
      </c>
      <c r="I15" s="93">
        <f>food_insecure</f>
        <v>1.3999999999999999E-2</v>
      </c>
      <c r="J15" s="93">
        <f>food_insecure</f>
        <v>1.3999999999999999E-2</v>
      </c>
      <c r="K15" s="93">
        <f>food_insecure</f>
        <v>1.3999999999999999E-2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0.93599999999999994</v>
      </c>
      <c r="I18" s="93">
        <f>frac_PW_health_facility</f>
        <v>0.93599999999999994</v>
      </c>
      <c r="J18" s="93">
        <f>frac_PW_health_facility</f>
        <v>0.93599999999999994</v>
      </c>
      <c r="K18" s="93">
        <f>frac_PW_health_facility</f>
        <v>0.93599999999999994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0.10300000000000001</v>
      </c>
      <c r="M24" s="93">
        <f>famplan_unmet_need</f>
        <v>0.10300000000000001</v>
      </c>
      <c r="N24" s="93">
        <f>famplan_unmet_need</f>
        <v>0.10300000000000001</v>
      </c>
      <c r="O24" s="93">
        <f>famplan_unmet_need</f>
        <v>0.10300000000000001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5.9244940426635952E-2</v>
      </c>
      <c r="M25" s="93">
        <f>(1-food_insecure)*(0.49)+food_insecure*(0.7)</f>
        <v>0.49293999999999993</v>
      </c>
      <c r="N25" s="93">
        <f>(1-food_insecure)*(0.49)+food_insecure*(0.7)</f>
        <v>0.49293999999999993</v>
      </c>
      <c r="O25" s="93">
        <f>(1-food_insecure)*(0.49)+food_insecure*(0.7)</f>
        <v>0.49293999999999993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2.5390688754272556E-2</v>
      </c>
      <c r="M26" s="93">
        <f>(1-food_insecure)*(0.21)+food_insecure*(0.3)</f>
        <v>0.21126</v>
      </c>
      <c r="N26" s="93">
        <f>(1-food_insecure)*(0.21)+food_insecure*(0.3)</f>
        <v>0.21126</v>
      </c>
      <c r="O26" s="93">
        <f>(1-food_insecure)*(0.21)+food_insecure*(0.3)</f>
        <v>0.21126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3.555129098510755E-2</v>
      </c>
      <c r="M27" s="93">
        <f>(1-food_insecure)*(0.3)</f>
        <v>0.29580000000000001</v>
      </c>
      <c r="N27" s="93">
        <f>(1-food_insecure)*(0.3)</f>
        <v>0.29580000000000001</v>
      </c>
      <c r="O27" s="93">
        <f>(1-food_insecure)*(0.3)</f>
        <v>0.29580000000000001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0.87981307983398382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 t="e">
        <v>#N/A</v>
      </c>
      <c r="C2" s="75">
        <v>38000</v>
      </c>
      <c r="D2" s="75">
        <v>70000</v>
      </c>
      <c r="E2" s="75">
        <v>66000</v>
      </c>
      <c r="F2" s="75">
        <v>54000</v>
      </c>
      <c r="G2" s="22">
        <f t="shared" ref="G2:G40" si="0">C2+D2+E2+F2</f>
        <v>228000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2021</v>
      </c>
      <c r="B3" s="74" t="e">
        <v>#N/A</v>
      </c>
      <c r="C3" s="75">
        <v>39000</v>
      </c>
      <c r="D3" s="75">
        <v>70000</v>
      </c>
      <c r="E3" s="75">
        <v>66000</v>
      </c>
      <c r="F3" s="75">
        <v>55000</v>
      </c>
      <c r="G3" s="22">
        <f t="shared" si="0"/>
        <v>230000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39000</v>
      </c>
      <c r="D4" s="75">
        <v>70000</v>
      </c>
      <c r="E4" s="75">
        <v>66000</v>
      </c>
      <c r="F4" s="75">
        <v>57000</v>
      </c>
      <c r="G4" s="22">
        <f t="shared" si="0"/>
        <v>232000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16404.264800000004</v>
      </c>
      <c r="C5" s="75">
        <v>40000</v>
      </c>
      <c r="D5" s="75">
        <v>70000</v>
      </c>
      <c r="E5" s="75">
        <v>65000</v>
      </c>
      <c r="F5" s="75">
        <v>59000</v>
      </c>
      <c r="G5" s="22">
        <f t="shared" si="0"/>
        <v>234000</v>
      </c>
      <c r="H5" s="22">
        <f t="shared" si="1"/>
        <v>19082.559236523837</v>
      </c>
      <c r="I5" s="22">
        <f t="shared" si="3"/>
        <v>214917.44076347616</v>
      </c>
    </row>
    <row r="6" spans="1:9" ht="15.75" customHeight="1" x14ac:dyDescent="0.25">
      <c r="A6" s="92" t="str">
        <f t="shared" si="2"/>
        <v/>
      </c>
      <c r="B6" s="74">
        <v>16279.146400000003</v>
      </c>
      <c r="C6" s="75">
        <v>41000</v>
      </c>
      <c r="D6" s="75">
        <v>70000</v>
      </c>
      <c r="E6" s="75">
        <v>66000</v>
      </c>
      <c r="F6" s="75">
        <v>59000</v>
      </c>
      <c r="G6" s="22">
        <f t="shared" si="0"/>
        <v>236000</v>
      </c>
      <c r="H6" s="22">
        <f t="shared" si="1"/>
        <v>18937.012983236149</v>
      </c>
      <c r="I6" s="22">
        <f t="shared" si="3"/>
        <v>217062.98701676386</v>
      </c>
    </row>
    <row r="7" spans="1:9" ht="15.75" customHeight="1" x14ac:dyDescent="0.25">
      <c r="A7" s="92" t="str">
        <f t="shared" si="2"/>
        <v/>
      </c>
      <c r="B7" s="74">
        <v>16134.800000000001</v>
      </c>
      <c r="C7" s="75">
        <v>42000</v>
      </c>
      <c r="D7" s="75">
        <v>69000</v>
      </c>
      <c r="E7" s="75">
        <v>65000</v>
      </c>
      <c r="F7" s="75">
        <v>60000</v>
      </c>
      <c r="G7" s="22">
        <f t="shared" si="0"/>
        <v>236000</v>
      </c>
      <c r="H7" s="22">
        <f t="shared" si="1"/>
        <v>18769.099409408747</v>
      </c>
      <c r="I7" s="22">
        <f t="shared" si="3"/>
        <v>217230.90059059125</v>
      </c>
    </row>
    <row r="8" spans="1:9" ht="15.75" customHeight="1" x14ac:dyDescent="0.25">
      <c r="A8" s="92" t="str">
        <f t="shared" si="2"/>
        <v/>
      </c>
      <c r="B8" s="74">
        <v>16081.627000000002</v>
      </c>
      <c r="C8" s="75">
        <v>42000</v>
      </c>
      <c r="D8" s="75">
        <v>70000</v>
      </c>
      <c r="E8" s="75">
        <v>64000</v>
      </c>
      <c r="F8" s="75">
        <v>61000</v>
      </c>
      <c r="G8" s="22">
        <f t="shared" si="0"/>
        <v>237000</v>
      </c>
      <c r="H8" s="22">
        <f t="shared" si="1"/>
        <v>18707.244950543656</v>
      </c>
      <c r="I8" s="22">
        <f t="shared" si="3"/>
        <v>218292.75504945635</v>
      </c>
    </row>
    <row r="9" spans="1:9" ht="15.75" customHeight="1" x14ac:dyDescent="0.25">
      <c r="A9" s="92" t="str">
        <f t="shared" si="2"/>
        <v/>
      </c>
      <c r="B9" s="74">
        <v>16010.313200000001</v>
      </c>
      <c r="C9" s="75">
        <v>42000</v>
      </c>
      <c r="D9" s="75">
        <v>71000</v>
      </c>
      <c r="E9" s="75">
        <v>65000</v>
      </c>
      <c r="F9" s="75">
        <v>62000</v>
      </c>
      <c r="G9" s="22">
        <f t="shared" si="0"/>
        <v>240000</v>
      </c>
      <c r="H9" s="22">
        <f t="shared" si="1"/>
        <v>18624.287876302715</v>
      </c>
      <c r="I9" s="22">
        <f t="shared" si="3"/>
        <v>221375.71212369727</v>
      </c>
    </row>
    <row r="10" spans="1:9" ht="15.75" customHeight="1" x14ac:dyDescent="0.25">
      <c r="A10" s="92" t="str">
        <f t="shared" si="2"/>
        <v/>
      </c>
      <c r="B10" s="74">
        <v>15937.8426</v>
      </c>
      <c r="C10" s="75">
        <v>42000</v>
      </c>
      <c r="D10" s="75">
        <v>73000</v>
      </c>
      <c r="E10" s="75">
        <v>65000</v>
      </c>
      <c r="F10" s="75">
        <v>62000</v>
      </c>
      <c r="G10" s="22">
        <f t="shared" si="0"/>
        <v>242000</v>
      </c>
      <c r="H10" s="22">
        <f t="shared" si="1"/>
        <v>18539.985133432678</v>
      </c>
      <c r="I10" s="22">
        <f t="shared" si="3"/>
        <v>223460.01486656733</v>
      </c>
    </row>
    <row r="11" spans="1:9" ht="15.75" customHeight="1" x14ac:dyDescent="0.25">
      <c r="A11" s="92" t="str">
        <f t="shared" si="2"/>
        <v/>
      </c>
      <c r="B11" s="74">
        <v>15864.215199999999</v>
      </c>
      <c r="C11" s="75">
        <v>41000</v>
      </c>
      <c r="D11" s="75">
        <v>74000</v>
      </c>
      <c r="E11" s="75">
        <v>64000</v>
      </c>
      <c r="F11" s="75">
        <v>62000</v>
      </c>
      <c r="G11" s="22">
        <f t="shared" si="0"/>
        <v>241000</v>
      </c>
      <c r="H11" s="22">
        <f t="shared" si="1"/>
        <v>18454.336721933538</v>
      </c>
      <c r="I11" s="22">
        <f t="shared" si="3"/>
        <v>222545.66327806647</v>
      </c>
    </row>
    <row r="12" spans="1:9" ht="15.75" customHeight="1" x14ac:dyDescent="0.25">
      <c r="A12" s="92" t="str">
        <f t="shared" si="2"/>
        <v/>
      </c>
      <c r="B12" s="74">
        <v>15773.17</v>
      </c>
      <c r="C12" s="75">
        <v>41000</v>
      </c>
      <c r="D12" s="75">
        <v>75000</v>
      </c>
      <c r="E12" s="75">
        <v>64000</v>
      </c>
      <c r="F12" s="75">
        <v>61000</v>
      </c>
      <c r="G12" s="22">
        <f t="shared" si="0"/>
        <v>241000</v>
      </c>
      <c r="H12" s="22">
        <f t="shared" si="1"/>
        <v>18348.426737951741</v>
      </c>
      <c r="I12" s="22">
        <f t="shared" si="3"/>
        <v>222651.57326204824</v>
      </c>
    </row>
    <row r="13" spans="1:9" ht="15.75" customHeight="1" x14ac:dyDescent="0.25">
      <c r="A13" s="92" t="str">
        <f t="shared" si="2"/>
        <v/>
      </c>
      <c r="B13" s="74">
        <v>37000</v>
      </c>
      <c r="C13" s="75">
        <v>71000</v>
      </c>
      <c r="D13" s="75">
        <v>66000</v>
      </c>
      <c r="E13" s="75">
        <v>52000</v>
      </c>
      <c r="F13" s="75">
        <v>1.3688451500000001E-2</v>
      </c>
      <c r="G13" s="22">
        <f t="shared" si="0"/>
        <v>189000.01368845149</v>
      </c>
      <c r="H13" s="22">
        <f t="shared" si="1"/>
        <v>43040.922611257876</v>
      </c>
      <c r="I13" s="22">
        <f t="shared" si="3"/>
        <v>145959.09107719362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1.3688451500000001E-2</v>
      </c>
    </row>
    <row r="4" spans="1:8" ht="15.75" customHeight="1" x14ac:dyDescent="0.25">
      <c r="B4" s="24" t="s">
        <v>7</v>
      </c>
      <c r="C4" s="76">
        <v>0.1122569577902664</v>
      </c>
    </row>
    <row r="5" spans="1:8" ht="15.75" customHeight="1" x14ac:dyDescent="0.25">
      <c r="B5" s="24" t="s">
        <v>8</v>
      </c>
      <c r="C5" s="76">
        <v>8.0966676028882481E-2</v>
      </c>
    </row>
    <row r="6" spans="1:8" ht="15.75" customHeight="1" x14ac:dyDescent="0.25">
      <c r="B6" s="24" t="s">
        <v>10</v>
      </c>
      <c r="C6" s="76">
        <v>0.16634504484037327</v>
      </c>
    </row>
    <row r="7" spans="1:8" ht="15.75" customHeight="1" x14ac:dyDescent="0.25">
      <c r="B7" s="24" t="s">
        <v>13</v>
      </c>
      <c r="C7" s="76">
        <v>0.32244439351844278</v>
      </c>
    </row>
    <row r="8" spans="1:8" ht="15.75" customHeight="1" x14ac:dyDescent="0.25">
      <c r="B8" s="24" t="s">
        <v>14</v>
      </c>
      <c r="C8" s="76">
        <v>4.4973965369854886E-6</v>
      </c>
    </row>
    <row r="9" spans="1:8" ht="15.75" customHeight="1" x14ac:dyDescent="0.25">
      <c r="B9" s="24" t="s">
        <v>27</v>
      </c>
      <c r="C9" s="76">
        <v>0.18615243674515999</v>
      </c>
    </row>
    <row r="10" spans="1:8" ht="15.75" customHeight="1" x14ac:dyDescent="0.25">
      <c r="B10" s="24" t="s">
        <v>15</v>
      </c>
      <c r="C10" s="76">
        <v>0.11814154218033812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7.0684349680774305E-2</v>
      </c>
      <c r="D14" s="76">
        <v>7.0684349680774305E-2</v>
      </c>
      <c r="E14" s="76">
        <v>9.7968640440105503E-2</v>
      </c>
      <c r="F14" s="76">
        <v>9.7968640440105503E-2</v>
      </c>
    </row>
    <row r="15" spans="1:8" ht="15.75" customHeight="1" x14ac:dyDescent="0.25">
      <c r="B15" s="24" t="s">
        <v>16</v>
      </c>
      <c r="C15" s="76">
        <v>0.26352722754484498</v>
      </c>
      <c r="D15" s="76">
        <v>0.26352722754484498</v>
      </c>
      <c r="E15" s="76">
        <v>0.15703761820349199</v>
      </c>
      <c r="F15" s="76">
        <v>0.15703761820349199</v>
      </c>
    </row>
    <row r="16" spans="1:8" ht="15.75" customHeight="1" x14ac:dyDescent="0.25">
      <c r="B16" s="24" t="s">
        <v>17</v>
      </c>
      <c r="C16" s="76">
        <v>3.5562688297291499E-2</v>
      </c>
      <c r="D16" s="76">
        <v>3.5562688297291499E-2</v>
      </c>
      <c r="E16" s="76">
        <v>2.8960804076099599E-2</v>
      </c>
      <c r="F16" s="76">
        <v>2.8960804076099599E-2</v>
      </c>
    </row>
    <row r="17" spans="1:8" ht="15.75" customHeight="1" x14ac:dyDescent="0.25">
      <c r="B17" s="24" t="s">
        <v>18</v>
      </c>
      <c r="C17" s="76">
        <v>1.51547059009233E-2</v>
      </c>
      <c r="D17" s="76">
        <v>1.51547059009233E-2</v>
      </c>
      <c r="E17" s="76">
        <v>5.4915772107499802E-2</v>
      </c>
      <c r="F17" s="76">
        <v>5.4915772107499802E-2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2.03565010058652E-2</v>
      </c>
      <c r="D19" s="76">
        <v>2.03565010058652E-2</v>
      </c>
      <c r="E19" s="76">
        <v>3.1332704956081397E-2</v>
      </c>
      <c r="F19" s="76">
        <v>3.1332704956081397E-2</v>
      </c>
    </row>
    <row r="20" spans="1:8" ht="15.75" customHeight="1" x14ac:dyDescent="0.25">
      <c r="B20" s="24" t="s">
        <v>21</v>
      </c>
      <c r="C20" s="76">
        <v>2.3474064215769602E-3</v>
      </c>
      <c r="D20" s="76">
        <v>2.3474064215769602E-3</v>
      </c>
      <c r="E20" s="76">
        <v>1.05949482868355E-2</v>
      </c>
      <c r="F20" s="76">
        <v>1.05949482868355E-2</v>
      </c>
    </row>
    <row r="21" spans="1:8" ht="15.75" customHeight="1" x14ac:dyDescent="0.25">
      <c r="B21" s="24" t="s">
        <v>22</v>
      </c>
      <c r="C21" s="76">
        <v>8.0508157520812806E-2</v>
      </c>
      <c r="D21" s="76">
        <v>8.0508157520812806E-2</v>
      </c>
      <c r="E21" s="76">
        <v>0.21393268735553</v>
      </c>
      <c r="F21" s="76">
        <v>0.21393268735553</v>
      </c>
    </row>
    <row r="22" spans="1:8" ht="15.75" customHeight="1" x14ac:dyDescent="0.25">
      <c r="B22" s="24" t="s">
        <v>23</v>
      </c>
      <c r="C22" s="76">
        <v>0.51185896362791095</v>
      </c>
      <c r="D22" s="76">
        <v>0.51185896362791095</v>
      </c>
      <c r="E22" s="76">
        <v>0.40525682457435619</v>
      </c>
      <c r="F22" s="76">
        <v>0.40525682457435619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3.8199999999999998E-2</v>
      </c>
    </row>
    <row r="27" spans="1:8" ht="15.75" customHeight="1" x14ac:dyDescent="0.25">
      <c r="B27" s="24" t="s">
        <v>39</v>
      </c>
      <c r="C27" s="76">
        <v>3.6000000000000004E-2</v>
      </c>
    </row>
    <row r="28" spans="1:8" ht="15.75" customHeight="1" x14ac:dyDescent="0.25">
      <c r="B28" s="24" t="s">
        <v>40</v>
      </c>
      <c r="C28" s="76">
        <v>0.17920000000000003</v>
      </c>
    </row>
    <row r="29" spans="1:8" ht="15.75" customHeight="1" x14ac:dyDescent="0.25">
      <c r="B29" s="24" t="s">
        <v>41</v>
      </c>
      <c r="C29" s="76">
        <v>9.3399999999999997E-2</v>
      </c>
    </row>
    <row r="30" spans="1:8" ht="15.75" customHeight="1" x14ac:dyDescent="0.25">
      <c r="B30" s="24" t="s">
        <v>42</v>
      </c>
      <c r="C30" s="76">
        <v>4.2699999999999995E-2</v>
      </c>
    </row>
    <row r="31" spans="1:8" ht="15.75" customHeight="1" x14ac:dyDescent="0.25">
      <c r="B31" s="24" t="s">
        <v>43</v>
      </c>
      <c r="C31" s="76">
        <v>0.1353</v>
      </c>
    </row>
    <row r="32" spans="1:8" ht="15.75" customHeight="1" x14ac:dyDescent="0.25">
      <c r="B32" s="24" t="s">
        <v>44</v>
      </c>
      <c r="C32" s="76">
        <v>0.18710000000000002</v>
      </c>
    </row>
    <row r="33" spans="2:3" ht="15.75" customHeight="1" x14ac:dyDescent="0.25">
      <c r="B33" s="24" t="s">
        <v>45</v>
      </c>
      <c r="C33" s="76">
        <v>0.13800000000000001</v>
      </c>
    </row>
    <row r="34" spans="2:3" ht="15.75" customHeight="1" x14ac:dyDescent="0.25">
      <c r="B34" s="24" t="s">
        <v>46</v>
      </c>
      <c r="C34" s="76">
        <v>0.15010000000223517</v>
      </c>
    </row>
    <row r="35" spans="2:3" ht="15.75" customHeight="1" x14ac:dyDescent="0.25">
      <c r="B35" s="32" t="s">
        <v>129</v>
      </c>
      <c r="C35" s="91">
        <f>SUM(C26:C34)</f>
        <v>1.0000000000022353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0.67878510378510382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0.58198644774999997</v>
      </c>
      <c r="D14" s="79">
        <v>0.553427985096</v>
      </c>
      <c r="E14" s="79">
        <v>0.553427985096</v>
      </c>
      <c r="F14" s="79">
        <v>0.36485581126</v>
      </c>
      <c r="G14" s="79">
        <v>0.36485581126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0.24731676277382864</v>
      </c>
      <c r="D15" s="77">
        <f t="shared" si="0"/>
        <v>0.23518076448608405</v>
      </c>
      <c r="E15" s="77">
        <f t="shared" si="0"/>
        <v>0.23518076448608405</v>
      </c>
      <c r="F15" s="77">
        <f t="shared" si="0"/>
        <v>0.15504649372660967</v>
      </c>
      <c r="G15" s="77">
        <f t="shared" si="0"/>
        <v>0.15504649372660967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0.553427985096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25.3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f>(1-food_insecure)*0.95</f>
        <v>0.93669999999999998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44.45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2020-09-02T13:02:55Z</dcterms:modified>
</cp:coreProperties>
</file>