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3124680C-540E-8643-ABF2-B56CD59D54FA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<sst xmlns="http://schemas.openxmlformats.org/spreadsheetml/2006/main" count="372" uniqueCount="210">
  <si>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</si>
  <si>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</si>
  <si>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</si>
  <si>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</si>
  <si>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</si>
  <si>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</si>
  <si>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</si>
  <si>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</si>
  <si>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</si>
  <si>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</si>
  <si>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</si>
  <si>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</si>
  <si>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</si>
  <si>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</si>
  <si>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</si>
  <si>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</si>
  <si>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</si>
  <si>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</si>
  <si>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</si>
  <si>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</si>
  <si>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</si>
  <si>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</si>
  <si>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</si>
  <si>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</si>
  <si>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</si>
  <si>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</si>
  <si>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</si>
  <si>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</si>
  <si>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</si>
  <si>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</si>
  <si>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</si>
  <si>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</si>
  <si>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</si>
  <si>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</si>
  <si>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</si>
  <si>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</si>
  <si>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</si>
  <si>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</si>
  <si>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</si>
  <si>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</si>
  <si>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</si>
  <si>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</si>
  <si>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</si>
  <si>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</si>
  <si>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</si>
  <si>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</si>
  <si>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</si>
  <si>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</si>
  <si>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</si>
  <si>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</si>
  <si>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</si>
  <si>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</si>
  <si>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</si>
  <si>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</si>
  <si>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</si>
  <si>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</si>
  <si>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</si>
  <si>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</si>
  <si>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</si>
  <si>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</si>
  <si>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</si>
  <si>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</si>
  <si>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</si>
  <si>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</si>
  <si>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</si>
  <si>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</si>
  <si>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</si>
  <si>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</si>
  <si>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</si>
  <si>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</si>
  <si>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</si>
  <si>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</si>
  <si>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</si>
  <si>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</si>
  <si>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</si>
  <si>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</si>
  <si>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</si>
  <si>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</si>
  <si>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</si>
  <si>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</si>
  <si>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</si>
  <si>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</si>
  <si>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</si>
  <si>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</si>
  <si>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</si>
  <si>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</si>
  <si>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</si>
  <si>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</si>
  <si>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</si>
  <si>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</si>
  <si>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</si>
  <si>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</si>
  <si>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</si>
  <si>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</si>
  <si>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</si>
  <si>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</si>
  <si>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</si>
  <si>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</si>
  <si>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</si>
  <si>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</si>
  <si>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</si>
  <si>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</si>
  <si>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</si>
  <si>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</si>
  <si>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</si>
  <si>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</si>
  <si>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</si>
  <si>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</si>
  <si>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</si>
  <si>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</si>
  <si>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</si>
  <si>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</si>
  <si>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</si>
  <si>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</si>
  <si>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</si>
  <si>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</si>
  <si>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</si>
  <si>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</si>
  <si>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</si>
  <si>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</si>
  <si>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</si>
  <si>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</si>
  <si>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</si>
  <si>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</si>
  <si>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</si>
  <si>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</si>
  <si>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</si>
  <si>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</si>
  <si>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</si>
  <si>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</si>
  <si>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</si>
  <si>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</si>
  <si>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</si>
  <si>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</si>
  <si>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</si>
  <si>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</si>
  <si>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</si>
  <si>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</si>
  <si>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</si>
  <si>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</si>
  <si>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</si>
  <si>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</si>
  <si>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</si>
  <si>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</si>
  <si>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</si>
  <si>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</si>
  <si>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</si>
  <si>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</si>
  <si>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</si>
  <si>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</si>
  <si>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</si>
  <si>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</si>
  <si>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</si>
  <si>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</si>
  <si>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</si>
  <si>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</si>
  <si>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</si>
  <si>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</si>
  <si>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</si>
  <si>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</si>
  <si>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</si>
  <si>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</si>
  <si>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</si>
  <si>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</si>
  <si>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</si>
  <si>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</si>
  <si>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</si>
  <si>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</si>
  <si>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</si>
  <si>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</si>
  <si>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</si>
  <si>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</si>
  <si>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</si>
  <si>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</si>
  <si>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</si>
  <si>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</si>
  <si>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</si>
  <si>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</si>
  <si>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</si>
  <si>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</si>
  <si>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</si>
  <si>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</si>
  <si>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</si>
  <si>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</si>
  <si>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</si>
  <si>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</si>
  <si>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</si>
  <si>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</si>
  <si>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</si>
  <si>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</si>
  <si>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</si>
  <si>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</si>
  <si>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</si>
  <si>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</si>
  <si>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</si>
  <si>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</si>
  <si>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</si>
  <si>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</si>
  <si>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</si>
  <si>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</si>
  <si>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</si>
  <si>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</si>
  <si>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</si>
  <si>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</si>
  <si>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</si>
  <si>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Decreasing</t>
  </si>
  <si>
    <t>Increasing</t>
  </si>
  <si>
    <t>Mixed</t>
  </si>
  <si>
    <t>Constant (default)</t>
  </si>
  <si>
    <t>Marginal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</si>
</sst>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0" fontId="4" fillId="2" borderId="1" xfId="725" applyNumberFormat="1" applyFont="1" applyFill="1" applyBorder="1" applyAlignment="1">
      <alignment horizontal="right" vertical="center"/>
    </xf>
    <xf numFmtId="0" fontId="20" fillId="3" borderId="4" xfId="725" applyNumberFormat="1" applyFont="1" applyFill="1" applyBorder="1" applyAlignment="1"/>
    <xf numFmtId="0" fontId="4" fillId="3" borderId="3" xfId="725" applyNumberFormat="1" applyFont="1" applyFill="1" applyBorder="1" applyAlignment="1"/>
    <xf numFmtId="0" fontId="4" fillId="3" borderId="2" xfId="725" applyNumberFormat="1" applyFont="1" applyFill="1" applyBorder="1" applyAlignment="1"/>
    <xf numFmtId="0" fontId="4" fillId="0" borderId="0" xfId="725" applyNumberFormat="1" applyFont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6">
        <v>2017</v>
      </c>
    </row>
    <row r="4" spans="1:3" ht="16" customHeight="1" x14ac:dyDescent="0.15">
      <c r="A4" s="1"/>
      <c r="B4" s="12" t="s">
        <v>195</v>
      </c>
      <c r="C4" s="87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199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5" customWidth="1"/>
    <col min="2" max="16384" width="10.83203125" style="75"/>
  </cols>
  <sheetData>
    <row r="1" spans="1:5" ht="40" x14ac:dyDescent="0.2">
      <c r="A1" s="80" t="s">
        <v>197</v>
      </c>
      <c r="B1" s="79" t="s">
        <v>178</v>
      </c>
      <c r="C1" s="79" t="s">
        <v>177</v>
      </c>
      <c r="D1" s="79" t="s">
        <v>176</v>
      </c>
      <c r="E1" s="79" t="s">
        <v>175</v>
      </c>
    </row>
    <row r="2" spans="1:5" x14ac:dyDescent="0.2">
      <c r="A2" s="78" t="s">
        <v>165</v>
      </c>
      <c r="B2" s="77" t="s">
        <v>32</v>
      </c>
      <c r="C2" s="70">
        <f>1.5*0.61</f>
        <v>0.91500000000000004</v>
      </c>
      <c r="D2" s="70">
        <v>3.78</v>
      </c>
      <c r="E2" s="70">
        <v>0.05</v>
      </c>
    </row>
    <row r="3" spans="1:5" x14ac:dyDescent="0.2">
      <c r="A3" s="77"/>
      <c r="B3" s="77" t="s">
        <v>1</v>
      </c>
      <c r="C3" s="70">
        <f>1.5*0.61</f>
        <v>0.91500000000000004</v>
      </c>
      <c r="D3" s="70">
        <f t="shared" ref="D3:D6" si="0">10.49/4</f>
        <v>2.6225000000000001</v>
      </c>
      <c r="E3" s="70">
        <v>0.05</v>
      </c>
    </row>
    <row r="4" spans="1:5" x14ac:dyDescent="0.2">
      <c r="A4" s="77"/>
      <c r="B4" s="77" t="s">
        <v>2</v>
      </c>
      <c r="C4" s="70">
        <f>1.5*0.61</f>
        <v>0.91500000000000004</v>
      </c>
      <c r="D4" s="70">
        <f t="shared" si="0"/>
        <v>2.6225000000000001</v>
      </c>
      <c r="E4" s="70">
        <v>0.05</v>
      </c>
    </row>
    <row r="5" spans="1:5" x14ac:dyDescent="0.2">
      <c r="A5" s="77"/>
      <c r="B5" s="77" t="s">
        <v>3</v>
      </c>
      <c r="C5" s="70">
        <f>1.5*0.61</f>
        <v>0.91500000000000004</v>
      </c>
      <c r="D5" s="70">
        <f t="shared" si="0"/>
        <v>2.6225000000000001</v>
      </c>
      <c r="E5" s="70">
        <v>0.05</v>
      </c>
    </row>
    <row r="6" spans="1:5" x14ac:dyDescent="0.2">
      <c r="A6" s="77"/>
      <c r="B6" s="77" t="s">
        <v>4</v>
      </c>
      <c r="C6" s="70">
        <f>1.5*0.61</f>
        <v>0.91500000000000004</v>
      </c>
      <c r="D6" s="70">
        <f t="shared" si="0"/>
        <v>2.6225000000000001</v>
      </c>
      <c r="E6" s="70">
        <v>0.05</v>
      </c>
    </row>
    <row r="9" spans="1:5" x14ac:dyDescent="0.2">
      <c r="C9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68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4" t="s">
        <v>59</v>
      </c>
      <c r="C2" s="64"/>
    </row>
    <row r="3" spans="1:3" x14ac:dyDescent="0.15">
      <c r="A3" s="14" t="s">
        <v>193</v>
      </c>
      <c r="B3" s="64" t="s">
        <v>59</v>
      </c>
      <c r="C3" s="64"/>
    </row>
    <row r="4" spans="1:3" x14ac:dyDescent="0.15">
      <c r="A4" s="68" t="s">
        <v>58</v>
      </c>
      <c r="B4" s="64" t="s">
        <v>137</v>
      </c>
      <c r="C4" s="64"/>
    </row>
    <row r="5" spans="1:3" x14ac:dyDescent="0.15">
      <c r="A5" s="68" t="s">
        <v>138</v>
      </c>
      <c r="B5" s="64" t="s">
        <v>137</v>
      </c>
      <c r="C5" s="64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4" t="s">
        <v>200</v>
      </c>
    </row>
    <row r="3" spans="1:1" x14ac:dyDescent="0.15">
      <c r="A3" s="64" t="s">
        <v>57</v>
      </c>
    </row>
    <row r="4" spans="1:1" x14ac:dyDescent="0.15">
      <c r="A4" s="64" t="s">
        <v>34</v>
      </c>
    </row>
    <row r="5" spans="1:1" x14ac:dyDescent="0.15">
      <c r="A5" s="64" t="s">
        <v>83</v>
      </c>
    </row>
    <row r="6" spans="1:1" x14ac:dyDescent="0.15">
      <c r="A6" s="64" t="s">
        <v>82</v>
      </c>
    </row>
    <row r="7" spans="1:1" x14ac:dyDescent="0.15">
      <c r="A7" s="64" t="s">
        <v>81</v>
      </c>
    </row>
    <row r="8" spans="1:1" x14ac:dyDescent="0.15">
      <c r="A8" s="64" t="s">
        <v>79</v>
      </c>
    </row>
    <row r="9" spans="1:1" x14ac:dyDescent="0.15">
      <c r="A9" s="64" t="s">
        <v>80</v>
      </c>
    </row>
    <row r="10" spans="1:1" x14ac:dyDescent="0.15">
      <c r="A10" s="64"/>
    </row>
    <row r="11" spans="1:1" x14ac:dyDescent="0.15">
      <c r="A11" s="64"/>
    </row>
    <row r="12" spans="1:1" x14ac:dyDescent="0.15">
      <c r="A12" s="64"/>
    </row>
    <row r="13" spans="1:1" x14ac:dyDescent="0.15">
      <c r="A13" s="64"/>
    </row>
    <row r="14" spans="1:1" x14ac:dyDescent="0.15">
      <c r="A14" s="64"/>
    </row>
    <row r="15" spans="1:1" x14ac:dyDescent="0.15">
      <c r="A15" s="64"/>
    </row>
    <row r="16" spans="1:1" x14ac:dyDescent="0.15">
      <c r="A16" s="64"/>
    </row>
    <row r="17" spans="1:1" x14ac:dyDescent="0.15">
      <c r="A17" s="64"/>
    </row>
    <row r="18" spans="1:1" x14ac:dyDescent="0.15">
      <c r="A18" s="64"/>
    </row>
    <row r="19" spans="1:1" x14ac:dyDescent="0.15">
      <c r="A19" s="6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F11" sqref="F11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198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1" t="s">
        <v>37</v>
      </c>
      <c r="B23" s="83" t="s">
        <v>200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3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3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3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3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8797-1B50-1C46-868B-824E5FEAF95C}">
  <sheetPr>
    <tabColor theme="0" tint="-0.249977111117893"/>
  </sheetPr>
  <dimension ref="A1:A4"/>
  <sheetViews>
    <sheetView workbookViewId="0">
      <selection activeCell="A5" sqref="A5"/>
    </sheetView>
  </sheetViews>
  <sheetFormatPr baseColWidth="10" defaultRowHeight="13" x14ac:dyDescent="0.15"/>
  <sheetData>
    <row r="1" spans="1:1" x14ac:dyDescent="0.15">
      <c r="A1" s="15" t="s">
        <v>208</v>
      </c>
    </row>
    <row r="2" spans="1:1" x14ac:dyDescent="0.15">
      <c r="A2" s="15" t="s">
        <v>206</v>
      </c>
    </row>
    <row r="3" spans="1:1" x14ac:dyDescent="0.15">
      <c r="A3" s="15" t="s">
        <v>205</v>
      </c>
    </row>
    <row r="4" spans="1:1" x14ac:dyDescent="0.15">
      <c r="A4" s="15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40"/>
  <sheetViews>
    <sheetView zoomScale="85" zoomScaleNormal="85" workbookViewId="0">
      <selection activeCell="C19" sqref="C1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2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  <c r="L17" s="20"/>
    </row>
    <row r="18" spans="1:12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2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2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2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2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2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2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2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2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2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2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2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2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2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2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I19" sqref="I19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20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6" t="s">
        <v>179</v>
      </c>
      <c r="B1" s="67" t="s">
        <v>178</v>
      </c>
      <c r="C1" s="67" t="s">
        <v>177</v>
      </c>
      <c r="D1" s="67" t="s">
        <v>176</v>
      </c>
      <c r="E1" s="67" t="s">
        <v>175</v>
      </c>
    </row>
    <row r="2" spans="1:5" x14ac:dyDescent="0.15">
      <c r="A2" s="65" t="s">
        <v>174</v>
      </c>
      <c r="B2" s="62" t="s">
        <v>32</v>
      </c>
      <c r="C2" s="89"/>
      <c r="D2" s="89"/>
      <c r="E2" s="90" t="str">
        <f>IF(E$7="","",E$7)</f>
        <v/>
      </c>
    </row>
    <row r="3" spans="1:5" x14ac:dyDescent="0.15">
      <c r="A3" s="63"/>
      <c r="B3" s="62" t="s">
        <v>1</v>
      </c>
      <c r="C3" s="89" t="b">
        <v>1</v>
      </c>
      <c r="D3" s="89"/>
      <c r="E3" s="90" t="str">
        <f>IF(E$7="","",E$7)</f>
        <v/>
      </c>
    </row>
    <row r="4" spans="1:5" x14ac:dyDescent="0.15">
      <c r="A4" s="63"/>
      <c r="B4" s="62" t="s">
        <v>2</v>
      </c>
      <c r="C4" s="89" t="b">
        <v>1</v>
      </c>
      <c r="D4" s="89"/>
      <c r="E4" s="90" t="str">
        <f>IF(E$7="","",E$7)</f>
        <v/>
      </c>
    </row>
    <row r="5" spans="1:5" x14ac:dyDescent="0.15">
      <c r="A5" s="63"/>
      <c r="B5" s="62" t="s">
        <v>3</v>
      </c>
      <c r="C5" s="89" t="b">
        <v>1</v>
      </c>
      <c r="D5" s="89"/>
      <c r="E5" s="90" t="str">
        <f>IF(E$7="","",E$7)</f>
        <v/>
      </c>
    </row>
    <row r="6" spans="1:5" x14ac:dyDescent="0.15">
      <c r="A6" s="63"/>
      <c r="B6" s="62" t="s">
        <v>4</v>
      </c>
      <c r="C6" s="89" t="b">
        <v>1</v>
      </c>
      <c r="D6" s="89"/>
      <c r="E6" s="90" t="str">
        <f>IF(E$7="","",E$7)</f>
        <v/>
      </c>
    </row>
    <row r="7" spans="1:5" x14ac:dyDescent="0.15">
      <c r="A7" s="63"/>
      <c r="B7" s="62" t="s">
        <v>173</v>
      </c>
      <c r="C7" s="91"/>
      <c r="D7" s="92"/>
      <c r="E7" s="89"/>
    </row>
    <row r="8" spans="1:5" x14ac:dyDescent="0.15">
      <c r="C8" s="93"/>
      <c r="D8" s="93"/>
      <c r="E8" s="93"/>
    </row>
    <row r="9" spans="1:5" x14ac:dyDescent="0.15">
      <c r="A9" s="65" t="s">
        <v>201</v>
      </c>
      <c r="B9" s="62" t="s">
        <v>32</v>
      </c>
      <c r="C9" s="89"/>
      <c r="D9" s="89"/>
      <c r="E9" s="90" t="str">
        <f>IF(E$7="","",E$7)</f>
        <v/>
      </c>
    </row>
    <row r="10" spans="1:5" x14ac:dyDescent="0.15">
      <c r="A10" s="63"/>
      <c r="B10" s="62" t="s">
        <v>1</v>
      </c>
      <c r="C10" s="89" t="b">
        <v>1</v>
      </c>
      <c r="D10" s="89"/>
      <c r="E10" s="90" t="str">
        <f>IF(E$7="","",E$7)</f>
        <v/>
      </c>
    </row>
    <row r="11" spans="1:5" x14ac:dyDescent="0.15">
      <c r="A11" s="63"/>
      <c r="B11" s="62" t="s">
        <v>2</v>
      </c>
      <c r="C11" s="89" t="b">
        <v>1</v>
      </c>
      <c r="D11" s="89"/>
      <c r="E11" s="90" t="str">
        <f>IF(E$7="","",E$7)</f>
        <v/>
      </c>
    </row>
    <row r="12" spans="1:5" x14ac:dyDescent="0.15">
      <c r="A12" s="63"/>
      <c r="B12" s="62" t="s">
        <v>3</v>
      </c>
      <c r="C12" s="89" t="b">
        <v>1</v>
      </c>
      <c r="D12" s="89"/>
      <c r="E12" s="90" t="str">
        <f>IF(E$7="","",E$7)</f>
        <v/>
      </c>
    </row>
    <row r="13" spans="1:5" x14ac:dyDescent="0.15">
      <c r="A13" s="63"/>
      <c r="B13" s="62" t="s">
        <v>4</v>
      </c>
      <c r="C13" s="89" t="b">
        <v>1</v>
      </c>
      <c r="D13" s="89"/>
      <c r="E13" s="90" t="str">
        <f>IF(E$7="","",E$7)</f>
        <v/>
      </c>
    </row>
    <row r="14" spans="1:5" x14ac:dyDescent="0.15">
      <c r="A14" s="63"/>
      <c r="B14" s="62" t="s">
        <v>173</v>
      </c>
      <c r="C14" s="91"/>
      <c r="D14" s="92"/>
      <c r="E14" s="89"/>
    </row>
    <row r="15" spans="1:5" x14ac:dyDescent="0.15">
      <c r="C15" s="93"/>
      <c r="D15" s="93"/>
      <c r="E15" s="93"/>
    </row>
    <row r="16" spans="1:5" x14ac:dyDescent="0.15">
      <c r="A16" s="65" t="s">
        <v>202</v>
      </c>
      <c r="B16" s="62" t="s">
        <v>32</v>
      </c>
      <c r="C16" s="89"/>
      <c r="D16" s="89"/>
      <c r="E16" s="90" t="str">
        <f>IF(E$7="","",E$7)</f>
        <v/>
      </c>
    </row>
    <row r="17" spans="1:5" x14ac:dyDescent="0.15">
      <c r="A17" s="63"/>
      <c r="B17" s="62" t="s">
        <v>1</v>
      </c>
      <c r="C17" s="89" t="b">
        <v>1</v>
      </c>
      <c r="D17" s="89"/>
      <c r="E17" s="90" t="str">
        <f>IF(E$7="","",E$7)</f>
        <v/>
      </c>
    </row>
    <row r="18" spans="1:5" x14ac:dyDescent="0.15">
      <c r="A18" s="63"/>
      <c r="B18" s="62" t="s">
        <v>2</v>
      </c>
      <c r="C18" s="89" t="b">
        <v>1</v>
      </c>
      <c r="D18" s="89"/>
      <c r="E18" s="90" t="str">
        <f>IF(E$7="","",E$7)</f>
        <v/>
      </c>
    </row>
    <row r="19" spans="1:5" x14ac:dyDescent="0.15">
      <c r="A19" s="63"/>
      <c r="B19" s="62" t="s">
        <v>3</v>
      </c>
      <c r="C19" s="89" t="b">
        <v>1</v>
      </c>
      <c r="D19" s="89"/>
      <c r="E19" s="90" t="str">
        <f>IF(E$7="","",E$7)</f>
        <v/>
      </c>
    </row>
    <row r="20" spans="1:5" x14ac:dyDescent="0.15">
      <c r="A20" s="63"/>
      <c r="B20" s="62" t="s">
        <v>4</v>
      </c>
      <c r="C20" s="89" t="b">
        <v>1</v>
      </c>
      <c r="D20" s="89"/>
      <c r="E20" s="90" t="str">
        <f>IF(E$7="","",E$7)</f>
        <v/>
      </c>
    </row>
    <row r="21" spans="1:5" x14ac:dyDescent="0.15">
      <c r="A21" s="63"/>
      <c r="B21" s="62" t="s">
        <v>173</v>
      </c>
      <c r="C21" s="91"/>
      <c r="D21" s="92"/>
      <c r="E21" s="8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Normal="100" workbookViewId="0">
      <selection activeCell="F11" sqref="F11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21" customWidth="1"/>
    <col min="4" max="4" width="12.83203125" customWidth="1"/>
  </cols>
  <sheetData>
    <row r="1" spans="1:4" x14ac:dyDescent="0.15">
      <c r="A1" s="84" t="s">
        <v>165</v>
      </c>
      <c r="B1" s="67" t="s">
        <v>182</v>
      </c>
      <c r="C1" s="85" t="s">
        <v>183</v>
      </c>
      <c r="D1" s="85" t="s">
        <v>187</v>
      </c>
    </row>
    <row r="2" spans="1:4" x14ac:dyDescent="0.15">
      <c r="A2" s="85" t="s">
        <v>69</v>
      </c>
      <c r="B2" s="62" t="s">
        <v>67</v>
      </c>
      <c r="C2" s="62" t="s">
        <v>184</v>
      </c>
      <c r="D2" s="89"/>
    </row>
    <row r="3" spans="1:4" x14ac:dyDescent="0.15">
      <c r="A3" s="85" t="s">
        <v>186</v>
      </c>
      <c r="B3" s="62" t="s">
        <v>177</v>
      </c>
      <c r="C3" s="62" t="s">
        <v>185</v>
      </c>
      <c r="D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workbookViewId="0"/>
  </sheetViews>
  <sheetFormatPr baseColWidth="10" defaultColWidth="14.5" defaultRowHeight="15.75" customHeight="1" x14ac:dyDescent="0.15"/>
  <cols>
    <col min="1" max="1" width="56" style="68" customWidth="1"/>
    <col min="2" max="2" width="20" style="54" customWidth="1"/>
    <col min="3" max="3" width="20.5" style="53" customWidth="1"/>
    <col min="4" max="4" width="20.1640625" style="53" customWidth="1"/>
    <col min="5" max="5" width="16.83203125" style="53" customWidth="1"/>
    <col min="6" max="16384" width="14.5" style="53"/>
  </cols>
  <sheetData>
    <row r="1" spans="1:5" ht="26" x14ac:dyDescent="0.15">
      <c r="A1" s="74" t="s">
        <v>69</v>
      </c>
      <c r="B1" s="88" t="str">
        <f>"Baseline ("&amp;start_year&amp;") coverage"</f>
        <v>Baseline (2017) coverage</v>
      </c>
      <c r="C1" s="73" t="s">
        <v>203</v>
      </c>
      <c r="D1" s="72" t="s">
        <v>204</v>
      </c>
      <c r="E1" s="73" t="s">
        <v>209</v>
      </c>
    </row>
    <row r="2" spans="1:5" ht="15.75" customHeight="1" x14ac:dyDescent="0.15">
      <c r="A2" s="68" t="s">
        <v>29</v>
      </c>
      <c r="B2" s="69">
        <v>0</v>
      </c>
      <c r="C2" s="69">
        <v>0.95</v>
      </c>
      <c r="D2" s="70">
        <v>25</v>
      </c>
      <c r="E2" s="70" t="s">
        <v>206</v>
      </c>
    </row>
    <row r="3" spans="1:5" ht="15.75" customHeight="1" x14ac:dyDescent="0.15">
      <c r="A3" s="68" t="s">
        <v>86</v>
      </c>
      <c r="B3" s="69">
        <v>0</v>
      </c>
      <c r="C3" s="69">
        <v>0.95</v>
      </c>
      <c r="D3" s="70">
        <v>1</v>
      </c>
      <c r="E3" s="70" t="s">
        <v>208</v>
      </c>
    </row>
    <row r="4" spans="1:5" ht="15.75" customHeight="1" x14ac:dyDescent="0.15">
      <c r="A4" s="68" t="s">
        <v>61</v>
      </c>
      <c r="B4" s="69">
        <v>0</v>
      </c>
      <c r="C4" s="69">
        <v>0.95</v>
      </c>
      <c r="D4" s="70">
        <v>90</v>
      </c>
      <c r="E4" s="70" t="s">
        <v>208</v>
      </c>
    </row>
    <row r="5" spans="1:5" ht="15.75" customHeight="1" x14ac:dyDescent="0.15">
      <c r="A5" s="68" t="s">
        <v>200</v>
      </c>
      <c r="B5" s="69">
        <v>0</v>
      </c>
      <c r="C5" s="69">
        <v>0.95</v>
      </c>
      <c r="D5" s="71">
        <f>SUM('Programs family planning'!E2:E10)</f>
        <v>0.82100000000000006</v>
      </c>
      <c r="E5" s="70" t="s">
        <v>208</v>
      </c>
    </row>
    <row r="6" spans="1:5" ht="15.75" customHeight="1" x14ac:dyDescent="0.15">
      <c r="A6" s="68" t="s">
        <v>63</v>
      </c>
      <c r="B6" s="69">
        <v>0.36</v>
      </c>
      <c r="C6" s="69">
        <v>0.95</v>
      </c>
      <c r="D6" s="70">
        <v>0.25</v>
      </c>
      <c r="E6" s="70" t="s">
        <v>208</v>
      </c>
    </row>
    <row r="7" spans="1:5" ht="15.75" customHeight="1" x14ac:dyDescent="0.15">
      <c r="A7" s="83" t="s">
        <v>189</v>
      </c>
      <c r="B7" s="69">
        <v>0</v>
      </c>
      <c r="C7" s="69">
        <v>0.95</v>
      </c>
      <c r="D7" s="70">
        <v>0.73</v>
      </c>
      <c r="E7" s="70" t="s">
        <v>208</v>
      </c>
    </row>
    <row r="8" spans="1:5" ht="15.75" customHeight="1" x14ac:dyDescent="0.15">
      <c r="A8" s="83" t="s">
        <v>190</v>
      </c>
      <c r="B8" s="69">
        <v>0</v>
      </c>
      <c r="C8" s="69">
        <v>0.95</v>
      </c>
      <c r="D8" s="70">
        <v>1.78</v>
      </c>
      <c r="E8" s="70" t="s">
        <v>208</v>
      </c>
    </row>
    <row r="9" spans="1:5" ht="15.75" customHeight="1" x14ac:dyDescent="0.15">
      <c r="A9" s="83" t="s">
        <v>191</v>
      </c>
      <c r="B9" s="69">
        <v>0</v>
      </c>
      <c r="C9" s="69">
        <v>0.95</v>
      </c>
      <c r="D9" s="70">
        <v>0.24</v>
      </c>
      <c r="E9" s="70" t="s">
        <v>208</v>
      </c>
    </row>
    <row r="10" spans="1:5" ht="15.75" customHeight="1" x14ac:dyDescent="0.15">
      <c r="A10" s="83" t="s">
        <v>192</v>
      </c>
      <c r="B10" s="69">
        <v>0</v>
      </c>
      <c r="C10" s="69">
        <v>0.95</v>
      </c>
      <c r="D10" s="70">
        <v>0.55000000000000004</v>
      </c>
      <c r="E10" s="70" t="s">
        <v>208</v>
      </c>
    </row>
    <row r="11" spans="1:5" ht="15.75" customHeight="1" x14ac:dyDescent="0.15">
      <c r="A11" s="14" t="s">
        <v>188</v>
      </c>
      <c r="B11" s="69">
        <v>0</v>
      </c>
      <c r="C11" s="69">
        <v>0.95</v>
      </c>
      <c r="D11" s="70">
        <v>0.73</v>
      </c>
      <c r="E11" s="70" t="s">
        <v>208</v>
      </c>
    </row>
    <row r="12" spans="1:5" ht="15.75" customHeight="1" x14ac:dyDescent="0.15">
      <c r="A12" s="14" t="s">
        <v>193</v>
      </c>
      <c r="B12" s="69">
        <v>0</v>
      </c>
      <c r="C12" s="69">
        <v>0.95</v>
      </c>
      <c r="D12" s="70">
        <v>1.78</v>
      </c>
      <c r="E12" s="70" t="s">
        <v>208</v>
      </c>
    </row>
    <row r="13" spans="1:5" ht="15.75" customHeight="1" x14ac:dyDescent="0.15">
      <c r="A13" s="68" t="s">
        <v>57</v>
      </c>
      <c r="B13" s="69">
        <v>0.34599999999999997</v>
      </c>
      <c r="C13" s="69">
        <v>0.95</v>
      </c>
      <c r="D13" s="70">
        <v>2.06</v>
      </c>
      <c r="E13" s="70" t="s">
        <v>208</v>
      </c>
    </row>
    <row r="14" spans="1:5" ht="15.75" customHeight="1" x14ac:dyDescent="0.15">
      <c r="A14" s="68" t="s">
        <v>47</v>
      </c>
      <c r="B14" s="69">
        <v>0.80800000000000005</v>
      </c>
      <c r="C14" s="69">
        <v>0.95</v>
      </c>
      <c r="D14" s="70">
        <v>0.05</v>
      </c>
      <c r="E14" s="70" t="s">
        <v>208</v>
      </c>
    </row>
    <row r="15" spans="1:5" ht="16" customHeight="1" x14ac:dyDescent="0.15">
      <c r="A15" s="68" t="s">
        <v>174</v>
      </c>
      <c r="B15" s="69">
        <v>0</v>
      </c>
      <c r="C15" s="69">
        <v>0.95</v>
      </c>
      <c r="D15" s="82">
        <f>SUMPRODUCT(('IYCF cost'!$C$2:$E$6)*('IYCF packages'!$C$2:$E$6&lt;&gt;""))</f>
        <v>3.66</v>
      </c>
      <c r="E15" s="70" t="s">
        <v>208</v>
      </c>
    </row>
    <row r="16" spans="1:5" ht="15.75" customHeight="1" x14ac:dyDescent="0.15">
      <c r="A16" s="68" t="s">
        <v>201</v>
      </c>
      <c r="B16" s="69">
        <v>0</v>
      </c>
      <c r="C16" s="69">
        <v>0.95</v>
      </c>
      <c r="D16" s="82">
        <f>SUMPRODUCT(('IYCF cost'!$C$2:$E$6)*('IYCF packages'!$C$9:$E$13&lt;&gt;""))</f>
        <v>3.66</v>
      </c>
      <c r="E16" s="70" t="s">
        <v>208</v>
      </c>
    </row>
    <row r="17" spans="1:5" ht="15.75" customHeight="1" x14ac:dyDescent="0.15">
      <c r="A17" s="68" t="s">
        <v>202</v>
      </c>
      <c r="B17" s="69">
        <v>0</v>
      </c>
      <c r="C17" s="69">
        <v>0.95</v>
      </c>
      <c r="D17" s="82">
        <f>SUMPRODUCT(('IYCF cost'!$C$2:$E$6)*('IYCF packages'!$C$16:$E$20&lt;&gt;""))</f>
        <v>3.66</v>
      </c>
      <c r="E17" s="70" t="s">
        <v>208</v>
      </c>
    </row>
    <row r="18" spans="1:5" ht="15.75" customHeight="1" x14ac:dyDescent="0.15">
      <c r="A18" s="68" t="s">
        <v>198</v>
      </c>
      <c r="B18" s="69">
        <v>0</v>
      </c>
      <c r="C18" s="69">
        <v>0.95</v>
      </c>
      <c r="D18" s="70">
        <v>8.84</v>
      </c>
      <c r="E18" s="70" t="s">
        <v>208</v>
      </c>
    </row>
    <row r="19" spans="1:5" ht="15.75" customHeight="1" x14ac:dyDescent="0.15">
      <c r="A19" s="68" t="s">
        <v>137</v>
      </c>
      <c r="B19" s="69">
        <v>0</v>
      </c>
      <c r="C19" s="69">
        <v>0.95</v>
      </c>
      <c r="D19" s="70">
        <v>50</v>
      </c>
      <c r="E19" s="70" t="s">
        <v>208</v>
      </c>
    </row>
    <row r="20" spans="1:5" ht="15.75" customHeight="1" x14ac:dyDescent="0.15">
      <c r="A20" s="68" t="s">
        <v>34</v>
      </c>
      <c r="B20" s="69">
        <v>0.50800000000000001</v>
      </c>
      <c r="C20" s="69">
        <v>0.95</v>
      </c>
      <c r="D20" s="70">
        <v>2.61</v>
      </c>
      <c r="E20" s="70" t="s">
        <v>208</v>
      </c>
    </row>
    <row r="21" spans="1:5" ht="15.75" customHeight="1" x14ac:dyDescent="0.15">
      <c r="A21" s="68" t="s">
        <v>88</v>
      </c>
      <c r="B21" s="69">
        <v>0</v>
      </c>
      <c r="C21" s="69">
        <v>0.95</v>
      </c>
      <c r="D21" s="70">
        <v>1</v>
      </c>
      <c r="E21" s="70" t="s">
        <v>208</v>
      </c>
    </row>
    <row r="22" spans="1:5" ht="15.75" customHeight="1" x14ac:dyDescent="0.15">
      <c r="A22" s="68" t="s">
        <v>87</v>
      </c>
      <c r="B22" s="69">
        <v>0</v>
      </c>
      <c r="C22" s="69">
        <v>0.95</v>
      </c>
      <c r="D22" s="70">
        <v>1</v>
      </c>
      <c r="E22" s="70" t="s">
        <v>208</v>
      </c>
    </row>
    <row r="23" spans="1:5" ht="15.75" customHeight="1" x14ac:dyDescent="0.15">
      <c r="A23" s="68" t="s">
        <v>138</v>
      </c>
      <c r="B23" s="69">
        <v>0.1</v>
      </c>
      <c r="C23" s="69">
        <v>0.95</v>
      </c>
      <c r="D23" s="70">
        <v>4.6500000000000004</v>
      </c>
      <c r="E23" s="70" t="s">
        <v>208</v>
      </c>
    </row>
    <row r="24" spans="1:5" ht="15.75" customHeight="1" x14ac:dyDescent="0.15">
      <c r="A24" s="68" t="s">
        <v>59</v>
      </c>
      <c r="B24" s="69">
        <v>0.3538</v>
      </c>
      <c r="C24" s="69">
        <v>0.95</v>
      </c>
      <c r="D24" s="70">
        <v>3.78</v>
      </c>
      <c r="E24" s="70" t="s">
        <v>208</v>
      </c>
    </row>
    <row r="25" spans="1:5" ht="15.75" customHeight="1" x14ac:dyDescent="0.15">
      <c r="A25" s="68" t="s">
        <v>84</v>
      </c>
      <c r="B25" s="69">
        <v>0</v>
      </c>
      <c r="C25" s="69">
        <v>0.95</v>
      </c>
      <c r="D25" s="70">
        <v>1</v>
      </c>
      <c r="E25" s="70" t="s">
        <v>208</v>
      </c>
    </row>
    <row r="26" spans="1:5" ht="15.75" customHeight="1" x14ac:dyDescent="0.15">
      <c r="A26" s="68" t="s">
        <v>58</v>
      </c>
      <c r="B26" s="69">
        <v>0</v>
      </c>
      <c r="C26" s="69">
        <v>0.95</v>
      </c>
      <c r="D26" s="70">
        <v>48</v>
      </c>
      <c r="E26" s="70" t="s">
        <v>208</v>
      </c>
    </row>
    <row r="27" spans="1:5" ht="15.75" customHeight="1" x14ac:dyDescent="0.15">
      <c r="A27" s="68" t="s">
        <v>67</v>
      </c>
      <c r="B27" s="69">
        <v>0</v>
      </c>
      <c r="C27" s="69">
        <v>0.95</v>
      </c>
      <c r="D27" s="71">
        <f>90*AVERAGE('Incidence of conditions'!B4:F4) + 40*AVERAGE('Incidence of conditions'!B3:F3)*IF(ISBLANK(manage_mam), 0, 1)</f>
        <v>5.2956558655829511</v>
      </c>
      <c r="E27" s="70" t="s">
        <v>208</v>
      </c>
    </row>
    <row r="28" spans="1:5" ht="15.75" customHeight="1" x14ac:dyDescent="0.15">
      <c r="A28" s="68" t="s">
        <v>28</v>
      </c>
      <c r="B28" s="69">
        <v>0.89970000000000006</v>
      </c>
      <c r="C28" s="69">
        <v>0.95</v>
      </c>
      <c r="D28" s="70">
        <v>0.41</v>
      </c>
      <c r="E28" s="70" t="s">
        <v>208</v>
      </c>
    </row>
    <row r="29" spans="1:5" ht="15.75" customHeight="1" x14ac:dyDescent="0.15">
      <c r="A29" s="68" t="s">
        <v>83</v>
      </c>
      <c r="B29" s="69">
        <v>0.80700000000000005</v>
      </c>
      <c r="C29" s="69">
        <v>0.95</v>
      </c>
      <c r="D29" s="70">
        <v>0.9</v>
      </c>
      <c r="E29" s="70" t="s">
        <v>208</v>
      </c>
    </row>
    <row r="30" spans="1:5" ht="15.75" customHeight="1" x14ac:dyDescent="0.15">
      <c r="A30" s="68" t="s">
        <v>82</v>
      </c>
      <c r="B30" s="69">
        <v>0.73199999999999998</v>
      </c>
      <c r="C30" s="69">
        <v>0.95</v>
      </c>
      <c r="D30" s="70">
        <v>0.9</v>
      </c>
      <c r="E30" s="70" t="s">
        <v>208</v>
      </c>
    </row>
    <row r="31" spans="1:5" ht="15.75" customHeight="1" x14ac:dyDescent="0.15">
      <c r="A31" s="68" t="s">
        <v>81</v>
      </c>
      <c r="B31" s="69">
        <v>0.316</v>
      </c>
      <c r="C31" s="69">
        <v>0.95</v>
      </c>
      <c r="D31" s="70">
        <v>79</v>
      </c>
      <c r="E31" s="70" t="s">
        <v>208</v>
      </c>
    </row>
    <row r="32" spans="1:5" ht="15.75" customHeight="1" x14ac:dyDescent="0.15">
      <c r="A32" s="68" t="s">
        <v>79</v>
      </c>
      <c r="B32" s="69">
        <v>0.59699999999999998</v>
      </c>
      <c r="C32" s="69">
        <v>0.95</v>
      </c>
      <c r="D32" s="70">
        <v>31</v>
      </c>
      <c r="E32" s="70" t="s">
        <v>208</v>
      </c>
    </row>
    <row r="33" spans="1:6" s="54" customFormat="1" ht="15.75" customHeight="1" x14ac:dyDescent="0.15">
      <c r="A33" s="68" t="s">
        <v>80</v>
      </c>
      <c r="B33" s="69">
        <v>0.19900000000000001</v>
      </c>
      <c r="C33" s="69">
        <v>0.95</v>
      </c>
      <c r="D33" s="70">
        <v>102</v>
      </c>
      <c r="E33" s="70" t="s">
        <v>208</v>
      </c>
      <c r="F33" s="53"/>
    </row>
    <row r="34" spans="1:6" ht="15.75" customHeight="1" x14ac:dyDescent="0.15">
      <c r="A34" s="68" t="s">
        <v>85</v>
      </c>
      <c r="B34" s="69">
        <v>0.13400000000000001</v>
      </c>
      <c r="C34" s="69">
        <v>0.95</v>
      </c>
      <c r="D34" s="70">
        <v>5.53</v>
      </c>
      <c r="E34" s="70" t="s">
        <v>208</v>
      </c>
    </row>
    <row r="35" spans="1:6" ht="15.75" customHeight="1" x14ac:dyDescent="0.15">
      <c r="A35" s="68" t="s">
        <v>60</v>
      </c>
      <c r="B35" s="69">
        <v>0</v>
      </c>
      <c r="C35" s="69">
        <v>0.95</v>
      </c>
      <c r="D35" s="70">
        <v>1</v>
      </c>
      <c r="E35" s="70" t="s">
        <v>208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3893C6-1CD6-D045-8057-77412F55397B}">
          <x14:formula1>
            <xm:f>'Cost curve options'!$A$1:$A$4</xm:f>
          </x14:formula1>
          <xm:sqref>E2:E35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2018-10-17T03:15:56Z</dcterms:modified>
</cp:coreProperties>
</file>