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-73300" yWindow="-1420" windowWidth="25600" windowHeight="14680" tabRatio="500" firstSheet="7" activeTab="10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Appropriate breastfeeding" sheetId="19" r:id="rId10"/>
    <sheet name="Interventions target population" sheetId="21" r:id="rId11"/>
    <sheet name="Interventions birth outcomes" sheetId="22" r:id="rId12"/>
    <sheet name="Interventions anemia" sheetId="30" r:id="rId13"/>
    <sheet name="Interventions for children" sheetId="28" r:id="rId14"/>
    <sheet name="Interventions cost and coverage" sheetId="20" r:id="rId15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F7" i="21" l="1"/>
  <c r="E7" i="21"/>
  <c r="G9" i="21"/>
  <c r="F9" i="21"/>
  <c r="E9" i="21"/>
  <c r="E8" i="21"/>
  <c r="E10" i="21"/>
  <c r="H16" i="21"/>
  <c r="H14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38" i="21"/>
  <c r="I34" i="21"/>
  <c r="H34" i="21"/>
  <c r="G34" i="21"/>
  <c r="F34" i="21"/>
  <c r="F35" i="21"/>
  <c r="E34" i="21"/>
  <c r="E35" i="21"/>
  <c r="I35" i="21"/>
  <c r="H35" i="21"/>
  <c r="G35" i="21"/>
  <c r="E36" i="21"/>
  <c r="I36" i="21"/>
  <c r="H36" i="21"/>
  <c r="G36" i="21"/>
  <c r="F36" i="21"/>
  <c r="I38" i="21"/>
  <c r="H38" i="21"/>
  <c r="G38" i="21"/>
  <c r="F38" i="21"/>
  <c r="E38" i="21"/>
  <c r="C38" i="21"/>
  <c r="H17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2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</authors>
  <commentList>
    <comment ref="B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B1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100,000 live births</t>
        </r>
      </text>
    </comment>
    <comment ref="B1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of pregnancies ending in spontaneous abortion</t>
        </r>
      </text>
    </comment>
    <comment ref="B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Number of stillbirths per 1000 TOTAL births</t>
        </r>
      </text>
    </comment>
    <comment ref="B1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C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Guesses</t>
        </r>
      </text>
    </comment>
    <comment ref="A2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  <comment ref="A3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Ruth</author>
    <author xml:space="preserve"> Janka Petravic</author>
  </authors>
  <commentList>
    <comment ref="D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up
</t>
        </r>
      </text>
    </comment>
    <comment ref="A1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1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  <comment ref="A1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A30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C33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is the fraction of the population eating these staples and belongs here.</t>
        </r>
      </text>
    </comment>
    <comment ref="B3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  <comment ref="D3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Stevens; WHO definition of &lt;70g/L, LiST is has different numbers but the same source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Kozuki 2012, for hematocrit &lt;90g/L</t>
        </r>
      </text>
    </comment>
  </commentList>
</comments>
</file>

<file path=xl/comments6.xml><?xml version="1.0" encoding="utf-8"?>
<comments xmlns="http://schemas.openxmlformats.org/spreadsheetml/2006/main">
  <authors>
    <author>Janka Petravic</author>
    <author xml:space="preserve"> Janka Petravic</author>
  </authors>
  <commentList>
    <comment ref="F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  <comment ref="B1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  <comment ref="B1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>Ruth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in malaria area</t>
        </r>
      </text>
    </comment>
    <comment ref="H1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B1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1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1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Coverage of these interventions is mutually exclusive</t>
        </r>
      </text>
    </comment>
    <comment ref="I1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20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I2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2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3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F3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G3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H3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I3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E35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F35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G35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H35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I35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E3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F3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G3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H3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I3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C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D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E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F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G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H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I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C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Poor pregnant women - all target population</t>
        </r>
      </text>
    </comment>
  </commentList>
</comments>
</file>

<file path=xl/comments9.xml><?xml version="1.0" encoding="utf-8"?>
<comments xmlns="http://schemas.openxmlformats.org/spreadsheetml/2006/main">
  <authors>
    <author>Ruth</author>
    <author xml:space="preserve"> Janka Petravic</author>
  </authors>
  <commentList>
    <comment ref="E23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this number up
</t>
        </r>
      </text>
    </comment>
    <comment ref="G24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B2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L2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this number up
</t>
        </r>
      </text>
    </comment>
    <comment ref="B3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B4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</commentList>
</comments>
</file>

<file path=xl/sharedStrings.xml><?xml version="1.0" encoding="utf-8"?>
<sst xmlns="http://schemas.openxmlformats.org/spreadsheetml/2006/main" count="457" uniqueCount="182">
  <si>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</si>
  <si>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</si>
  <si>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</si>
  <si>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</si>
  <si>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</si>
  <si>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</si>
  <si>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</si>
  <si>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</si>
  <si>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</si>
  <si>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</si>
  <si>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</si>
  <si>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</si>
  <si>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</si>
  <si>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</si>
  <si>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</si>
  <si>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</si>
  <si>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</si>
  <si>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</si>
  <si>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</si>
  <si>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</si>
  <si>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</si>
  <si>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</si>
  <si>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</si>
  <si>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</si>
  <si>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</si>
  <si>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</si>
  <si>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</si>
  <si>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</si>
  <si>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</si>
  <si>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</si>
  <si>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</si>
  <si>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</si>
  <si>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</si>
  <si>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</si>
  <si>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</si>
  <si>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</si>
  <si>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</si>
  <si>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</si>
  <si>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</si>
  <si>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</si>
  <si>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</si>
  <si>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</si>
  <si>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</si>
  <si>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</si>
  <si>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</si>
  <si>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</si>
  <si>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</si>
  <si>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</si>
  <si>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</si>
  <si>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</si>
  <si>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</si>
  <si>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</si>
  <si>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</si>
  <si>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</si>
  <si>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</si>
  <si>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</si>
  <si>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</si>
  <si>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</si>
  <si>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</si>
  <si>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</si>
  <si>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</si>
  <si>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</si>
  <si>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</si>
  <si>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</si>
  <si>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</si>
  <si>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</si>
  <si>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</si>
  <si>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</si>
  <si>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</si>
  <si>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</si>
  <si>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</si>
  <si>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</si>
  <si>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</si>
  <si>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</si>
  <si>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</si>
  <si>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</si>
  <si>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</si>
  <si>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</si>
  <si>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</si>
  <si>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</si>
  <si>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</si>
  <si>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</si>
  <si>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</si>
  <si>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</si>
  <si>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</si>
  <si>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</si>
  <si>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</si>
  <si>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</si>
  <si>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</si>
  <si>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</si>
  <si>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</si>
  <si>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</si>
  <si>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</si>
  <si>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</si>
  <si>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</si>
  <si>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</si>
  <si>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</si>
  <si>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</si>
  <si>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</si>
  <si>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</si>
  <si>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</si>
  <si>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</si>
  <si>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</si>
  <si>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</si>
  <si>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</si>
  <si>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</si>
  <si>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</si>
  <si>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</si>
  <si>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</si>
  <si>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</si>
  <si>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</si>
  <si>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</si>
  <si>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</si>
  <si>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</si>
  <si>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</si>
  <si>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</si>
  <si>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</si>
  <si>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</si>
  <si>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</si>
  <si>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</si>
  <si>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</si>
  <si>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</si>
  <si>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</si>
  <si>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</si>
  <si>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</si>
  <si>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Saturation coverage</t>
  </si>
  <si>
    <t>Unit cost</t>
  </si>
  <si>
    <t>Affected fraction</t>
  </si>
  <si>
    <t>Age distribution pregnant</t>
  </si>
  <si>
    <t>Maternal anemia - death risk</t>
  </si>
  <si>
    <t>RR of anaemia by intervention</t>
  </si>
  <si>
    <t>ID anaemia prevalence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</si>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</sst>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00"/>
    <numFmt numFmtId="165" formatCode="0.0"/>
    <numFmt numFmtId="166" formatCode="_(* #,##0_);_(* \(#,##0\);_(* &quot;-&quot;??_);_(@_)"/>
    <numFmt numFmtId="167" formatCode="0.000"/>
    <numFmt numFmtId="168" formatCode="0.0%"/>
    <numFmt numFmtId="169" formatCode="0.0000"/>
  </numFmts>
  <fonts count="1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b/>
      <sz val="10"/>
      <color rgb="FF000000"/>
      <name val="Arial"/>
    </font>
    <font>
      <sz val="10"/>
      <color theme="0" tint="-0.499984740745262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41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8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64" fontId="5" fillId="0" borderId="0" xfId="0" applyNumberFormat="1" applyFont="1" applyAlignment="1"/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5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6" fontId="0" fillId="2" borderId="1" xfId="0" applyNumberFormat="1" applyFont="1" applyFill="1" applyBorder="1" applyAlignment="1"/>
    <xf numFmtId="166" fontId="15" fillId="0" borderId="0" xfId="0" applyNumberFormat="1" applyFont="1" applyAlignment="1"/>
    <xf numFmtId="166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168" fontId="14" fillId="2" borderId="1" xfId="0" applyNumberFormat="1" applyFont="1" applyFill="1" applyBorder="1" applyAlignment="1"/>
    <xf numFmtId="0" fontId="3" fillId="0" borderId="0" xfId="0" applyFont="1"/>
    <xf numFmtId="169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6" fontId="14" fillId="2" borderId="1" xfId="10" applyNumberFormat="1" applyFont="1" applyFill="1" applyBorder="1" applyAlignment="1"/>
    <xf numFmtId="166" fontId="14" fillId="0" borderId="0" xfId="10" applyNumberFormat="1" applyFont="1" applyFill="1" applyBorder="1" applyAlignment="1"/>
    <xf numFmtId="166" fontId="14" fillId="2" borderId="1" xfId="9" applyNumberFormat="1" applyFont="1" applyFill="1" applyBorder="1" applyAlignment="1"/>
    <xf numFmtId="166" fontId="0" fillId="0" borderId="0" xfId="9" applyNumberFormat="1" applyFont="1" applyAlignment="1"/>
    <xf numFmtId="167" fontId="0" fillId="0" borderId="0" xfId="0" applyNumberFormat="1" applyFont="1" applyAlignment="1"/>
    <xf numFmtId="167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</cellXfs>
  <cellStyles count="541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5"/>
  <sheetViews>
    <sheetView workbookViewId="0">
      <selection activeCell="F28" sqref="F28"/>
    </sheetView>
  </sheetViews>
  <sheetFormatPr baseColWidth="10" defaultColWidth="14.5" defaultRowHeight="15.75" customHeight="1" x14ac:dyDescent="0"/>
  <cols>
    <col min="1" max="1" width="22.6640625" customWidth="1"/>
    <col min="2" max="2" width="27.6640625" customWidth="1"/>
  </cols>
  <sheetData>
    <row r="1" spans="1:3" ht="16" customHeight="1">
      <c r="A1" s="11" t="s">
        <v>115</v>
      </c>
      <c r="B1" s="11" t="s">
        <v>63</v>
      </c>
      <c r="C1" s="11" t="s">
        <v>116</v>
      </c>
    </row>
    <row r="2" spans="1:3" ht="15.75" customHeight="1">
      <c r="A2" s="1" t="s">
        <v>64</v>
      </c>
      <c r="B2" s="4" t="s">
        <v>1</v>
      </c>
      <c r="C2" s="17">
        <v>15204000</v>
      </c>
    </row>
    <row r="3" spans="1:3" ht="15.75" customHeight="1">
      <c r="B3" s="4" t="s">
        <v>3</v>
      </c>
      <c r="C3" s="17">
        <v>3118117</v>
      </c>
    </row>
    <row r="4" spans="1:3" ht="15.75" customHeight="1">
      <c r="B4" s="34" t="s">
        <v>140</v>
      </c>
      <c r="C4" s="55">
        <v>171684000</v>
      </c>
    </row>
    <row r="5" spans="1:3" ht="15.75" customHeight="1">
      <c r="B5" s="4" t="s">
        <v>4</v>
      </c>
      <c r="C5" s="19">
        <f>(C3+C3*C13/(1000-C13))/(1-C12)</f>
        <v>3677298.8269880489</v>
      </c>
    </row>
    <row r="6" spans="1:3" ht="15.75" customHeight="1">
      <c r="B6" s="34" t="s">
        <v>73</v>
      </c>
      <c r="C6" s="20">
        <v>0.35199999999999998</v>
      </c>
    </row>
    <row r="7" spans="1:3" ht="15.75" customHeight="1">
      <c r="B7" s="4" t="s">
        <v>72</v>
      </c>
      <c r="C7" s="18">
        <v>0.36</v>
      </c>
    </row>
    <row r="8" spans="1:3" ht="15.75" customHeight="1">
      <c r="B8" s="34" t="s">
        <v>74</v>
      </c>
      <c r="C8" s="20">
        <v>0.1</v>
      </c>
    </row>
    <row r="10" spans="1:3" ht="15.75" customHeight="1">
      <c r="B10" s="11"/>
      <c r="C10" s="1"/>
    </row>
    <row r="11" spans="1:3" ht="15.75" customHeight="1">
      <c r="A11" s="11" t="s">
        <v>146</v>
      </c>
      <c r="B11" t="s">
        <v>79</v>
      </c>
      <c r="C11" s="20">
        <v>176</v>
      </c>
    </row>
    <row r="12" spans="1:3" ht="15.75" customHeight="1">
      <c r="B12" t="s">
        <v>141</v>
      </c>
      <c r="C12" s="20">
        <v>0.13</v>
      </c>
    </row>
    <row r="13" spans="1:3" ht="15.75" customHeight="1">
      <c r="B13" t="s">
        <v>142</v>
      </c>
      <c r="C13" s="20">
        <v>25.36</v>
      </c>
    </row>
    <row r="14" spans="1:3" ht="15.75" customHeight="1">
      <c r="B14" t="s">
        <v>143</v>
      </c>
      <c r="C14" s="20">
        <v>25.4</v>
      </c>
    </row>
    <row r="15" spans="1:3" ht="15.75" customHeight="1">
      <c r="B15" t="s">
        <v>144</v>
      </c>
      <c r="C15" s="20">
        <v>34.68</v>
      </c>
    </row>
    <row r="16" spans="1:3" ht="15.75" customHeight="1">
      <c r="B16" t="s">
        <v>145</v>
      </c>
      <c r="C16" s="20">
        <v>39.32</v>
      </c>
    </row>
    <row r="18" spans="1:3" ht="15.75" customHeight="1">
      <c r="B18" s="11"/>
      <c r="C18" s="1"/>
    </row>
    <row r="19" spans="1:3" ht="15.75" customHeight="1">
      <c r="A19" s="11" t="s">
        <v>76</v>
      </c>
      <c r="B19" s="34" t="s">
        <v>78</v>
      </c>
      <c r="C19" s="45">
        <v>0.3</v>
      </c>
    </row>
    <row r="20" spans="1:3" ht="15.75" customHeight="1">
      <c r="B20" s="34" t="s">
        <v>107</v>
      </c>
      <c r="C20" s="45">
        <v>0.8</v>
      </c>
    </row>
    <row r="21" spans="1:3" ht="15.75" customHeight="1">
      <c r="B21" s="34" t="s">
        <v>108</v>
      </c>
      <c r="C21" s="45">
        <v>0.12</v>
      </c>
    </row>
    <row r="22" spans="1:3" ht="15.75" customHeight="1">
      <c r="B22" s="34" t="s">
        <v>109</v>
      </c>
      <c r="C22" s="45">
        <v>0.05</v>
      </c>
    </row>
    <row r="23" spans="1:3" ht="15.75" customHeight="1">
      <c r="B23" s="34" t="s">
        <v>77</v>
      </c>
      <c r="C23" s="45">
        <v>0.05</v>
      </c>
    </row>
    <row r="25" spans="1:3" ht="15.75" customHeight="1">
      <c r="B25" s="34"/>
    </row>
    <row r="26" spans="1:3" ht="15.75" customHeight="1">
      <c r="A26" s="11" t="s">
        <v>139</v>
      </c>
      <c r="B26" s="52" t="s">
        <v>83</v>
      </c>
      <c r="C26" s="53">
        <v>8634000</v>
      </c>
    </row>
    <row r="27" spans="1:3" ht="15" customHeight="1">
      <c r="B27" s="52" t="s">
        <v>133</v>
      </c>
      <c r="C27" s="53">
        <v>13550000</v>
      </c>
    </row>
    <row r="28" spans="1:3" ht="15.75" customHeight="1">
      <c r="B28" s="52" t="s">
        <v>134</v>
      </c>
      <c r="C28" s="53">
        <v>12394000</v>
      </c>
    </row>
    <row r="29" spans="1:3" ht="15.75" customHeight="1">
      <c r="B29" s="52" t="s">
        <v>135</v>
      </c>
      <c r="C29" s="53">
        <v>9148000</v>
      </c>
    </row>
    <row r="30" spans="1:3" ht="15.75" customHeight="1">
      <c r="B30" s="52"/>
      <c r="C30" s="54"/>
    </row>
    <row r="32" spans="1:3" ht="15.75" customHeight="1">
      <c r="A32" s="11" t="s">
        <v>128</v>
      </c>
      <c r="B32" s="43" t="s">
        <v>83</v>
      </c>
      <c r="C32" s="44">
        <v>0.29978973218277538</v>
      </c>
    </row>
    <row r="33" spans="2:3" ht="15.75" customHeight="1">
      <c r="B33" s="51" t="s">
        <v>133</v>
      </c>
      <c r="C33" s="44">
        <v>0.52556568434139284</v>
      </c>
    </row>
    <row r="34" spans="2:3" ht="15.75" customHeight="1">
      <c r="B34" s="51" t="s">
        <v>134</v>
      </c>
      <c r="C34" s="44">
        <v>0.16210210664201097</v>
      </c>
    </row>
    <row r="35" spans="2:3" ht="15.75" customHeight="1">
      <c r="B35" s="51" t="s">
        <v>135</v>
      </c>
      <c r="C35" s="44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H60" sqref="H60"/>
    </sheetView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4">
      <c r="A2" s="6" t="s">
        <v>40</v>
      </c>
      <c r="B2" s="6" t="s">
        <v>40</v>
      </c>
      <c r="C2" s="6" t="s">
        <v>42</v>
      </c>
      <c r="D2" s="6" t="s">
        <v>42</v>
      </c>
      <c r="E2" s="7" t="s">
        <v>43</v>
      </c>
    </row>
    <row r="3" spans="1:5" ht="15.75" customHeight="1">
      <c r="A3" s="4"/>
      <c r="B3" s="4"/>
      <c r="C3" s="4"/>
      <c r="D3" s="4"/>
      <c r="E3" s="4"/>
    </row>
    <row r="4" spans="1:5" ht="15.75" customHeight="1">
      <c r="A4" s="4"/>
      <c r="B4" s="4"/>
      <c r="C4" s="4"/>
      <c r="D4" s="4"/>
      <c r="E4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0"/>
  <sheetViews>
    <sheetView tabSelected="1" workbookViewId="0">
      <selection activeCell="G6" sqref="G6"/>
    </sheetView>
  </sheetViews>
  <sheetFormatPr baseColWidth="10" defaultColWidth="14.5" defaultRowHeight="15.75" customHeight="1" x14ac:dyDescent="0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>
      <c r="A1" s="11" t="s">
        <v>86</v>
      </c>
      <c r="B1" s="1" t="s">
        <v>47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" t="s">
        <v>82</v>
      </c>
      <c r="I1" s="11" t="s">
        <v>94</v>
      </c>
      <c r="J1" s="4"/>
    </row>
    <row r="2" spans="1:10" ht="15.75" customHeight="1">
      <c r="A2" s="11" t="s">
        <v>81</v>
      </c>
      <c r="B2" s="4" t="s">
        <v>57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>
      <c r="A3" s="11"/>
      <c r="B3" s="4" t="s">
        <v>181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>
      <c r="B4" s="4" t="s">
        <v>51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>
      <c r="B5" s="4" t="s">
        <v>58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>
      <c r="B6" s="4" t="s">
        <v>166</v>
      </c>
      <c r="C6" s="3">
        <v>0</v>
      </c>
      <c r="D6" s="3">
        <v>0</v>
      </c>
      <c r="E6" s="31">
        <f>'Baseline year demographics'!$C$7</f>
        <v>0.36</v>
      </c>
      <c r="F6" s="31">
        <f>'Baseline year demographics'!$C$7</f>
        <v>0.36</v>
      </c>
      <c r="G6" s="59">
        <v>0</v>
      </c>
      <c r="H6" s="3">
        <v>0</v>
      </c>
      <c r="I6" s="3">
        <v>0</v>
      </c>
    </row>
    <row r="7" spans="1:10" ht="15.75" customHeight="1">
      <c r="B7" s="4" t="s">
        <v>85</v>
      </c>
      <c r="C7" s="3">
        <v>0</v>
      </c>
      <c r="D7" s="3">
        <v>0</v>
      </c>
      <c r="E7" s="31">
        <f>'Baseline year demographics'!$C$7*(1-'Baseline year demographics'!C8)</f>
        <v>0.32400000000000001</v>
      </c>
      <c r="F7" s="31">
        <f>'Baseline year demographics'!$C$7*(1-'Baseline year demographics'!C8)</f>
        <v>0.32400000000000001</v>
      </c>
      <c r="G7" s="59">
        <v>0</v>
      </c>
      <c r="H7" s="3">
        <v>0</v>
      </c>
      <c r="I7" s="3">
        <v>0</v>
      </c>
    </row>
    <row r="8" spans="1:10" ht="15.75" customHeight="1">
      <c r="B8" s="4" t="s">
        <v>177</v>
      </c>
      <c r="C8" s="3">
        <v>0</v>
      </c>
      <c r="D8" s="3">
        <v>0</v>
      </c>
      <c r="E8" s="31">
        <f>'Baseline year demographics'!$C$7*'Baseline year demographics'!C8</f>
        <v>3.5999999999999997E-2</v>
      </c>
      <c r="F8" s="31">
        <f>'Baseline year demographics'!$C$7*'Baseline year demographics'!C8</f>
        <v>3.5999999999999997E-2</v>
      </c>
      <c r="G8" s="59">
        <v>0</v>
      </c>
      <c r="H8" s="3">
        <v>0</v>
      </c>
      <c r="I8" s="3">
        <v>0</v>
      </c>
    </row>
    <row r="9" spans="1:10" ht="15.75" customHeight="1">
      <c r="B9" s="4" t="s">
        <v>84</v>
      </c>
      <c r="C9" s="3">
        <v>0</v>
      </c>
      <c r="D9" s="3">
        <v>0</v>
      </c>
      <c r="E9" s="31">
        <f>'Baseline year demographics'!$C$7*(1-'Baseline year demographics'!C8)</f>
        <v>0.32400000000000001</v>
      </c>
      <c r="F9" s="31">
        <f>'Baseline year demographics'!$C$7*(1-'Baseline year demographics'!C8)</f>
        <v>0.32400000000000001</v>
      </c>
      <c r="G9" s="31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>
      <c r="B10" s="4" t="s">
        <v>178</v>
      </c>
      <c r="C10" s="3">
        <v>0</v>
      </c>
      <c r="D10" s="3">
        <v>0</v>
      </c>
      <c r="E10" s="31">
        <f>'Baseline year demographics'!$C$7*'Baseline year demographics'!C8</f>
        <v>3.5999999999999997E-2</v>
      </c>
      <c r="F10" s="31">
        <f>'Baseline year demographics'!$C$7*'Baseline year demographics'!C8</f>
        <v>3.5999999999999997E-2</v>
      </c>
      <c r="G10" s="31">
        <f>'Baseline year demographics'!$C$7*'Baseline year demographics'!C8</f>
        <v>3.5999999999999997E-2</v>
      </c>
      <c r="H10" s="3">
        <v>0</v>
      </c>
      <c r="I10" s="3">
        <v>0</v>
      </c>
    </row>
    <row r="12" spans="1:10" ht="15.75" customHeight="1">
      <c r="A12" s="11" t="s">
        <v>82</v>
      </c>
      <c r="B12" t="s">
        <v>59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1">
        <f>'Baseline year demographics'!$C$7</f>
        <v>0.36</v>
      </c>
      <c r="I12" s="3">
        <v>0</v>
      </c>
    </row>
    <row r="13" spans="1:10" ht="15.75" customHeight="1">
      <c r="A13" s="11"/>
      <c r="B13" t="s">
        <v>176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1</v>
      </c>
      <c r="I13" s="3">
        <v>0</v>
      </c>
    </row>
    <row r="14" spans="1:10" ht="15.75" customHeight="1">
      <c r="B14" t="s">
        <v>179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f>1*'Baseline year demographics'!C8</f>
        <v>0.1</v>
      </c>
      <c r="I14" s="3">
        <v>0</v>
      </c>
    </row>
    <row r="15" spans="1:10" ht="15.75" customHeight="1">
      <c r="B15" s="4" t="s">
        <v>87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6">
        <v>1</v>
      </c>
      <c r="I15" s="3">
        <v>0</v>
      </c>
    </row>
    <row r="16" spans="1:10" ht="15.75" customHeight="1">
      <c r="B16" s="4" t="s">
        <v>180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6">
        <f>1*'Baseline year demographics'!C8</f>
        <v>0.1</v>
      </c>
      <c r="I16" s="3">
        <v>0</v>
      </c>
    </row>
    <row r="17" spans="1:9" ht="15.75" customHeight="1">
      <c r="B17" t="s">
        <v>156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6">
        <f>'Baseline year demographics'!$C$8</f>
        <v>0.1</v>
      </c>
      <c r="I17" s="3">
        <v>0</v>
      </c>
    </row>
    <row r="19" spans="1:9" ht="15.75" customHeight="1">
      <c r="A19" s="11" t="s">
        <v>94</v>
      </c>
      <c r="B19" t="s">
        <v>159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59">
        <v>1</v>
      </c>
    </row>
    <row r="20" spans="1:9" ht="15.75" customHeight="1">
      <c r="B20" t="s">
        <v>160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59">
        <v>1</v>
      </c>
    </row>
    <row r="21" spans="1:9" ht="15.75" customHeight="1">
      <c r="B21" t="s">
        <v>161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59">
        <v>1</v>
      </c>
    </row>
    <row r="22" spans="1:9" ht="15.75" customHeight="1">
      <c r="B22" t="s">
        <v>162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9">
        <v>1</v>
      </c>
    </row>
    <row r="23" spans="1:9" ht="15.75" customHeight="1">
      <c r="B23" t="s">
        <v>163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9">
        <v>1</v>
      </c>
    </row>
    <row r="24" spans="1:9" ht="15.75" customHeight="1">
      <c r="B24" t="s">
        <v>164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9">
        <v>1</v>
      </c>
    </row>
    <row r="25" spans="1:9" ht="15.75" customHeight="1">
      <c r="B25" t="s">
        <v>165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60">
        <v>1</v>
      </c>
    </row>
    <row r="26" spans="1:9" ht="15.75" customHeight="1">
      <c r="A26" s="11"/>
      <c r="B26" t="s">
        <v>169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9">
        <v>1</v>
      </c>
    </row>
    <row r="27" spans="1:9" ht="15.75" customHeight="1">
      <c r="B27" t="s">
        <v>170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9">
        <v>1</v>
      </c>
    </row>
    <row r="28" spans="1:9" ht="15.75" customHeight="1">
      <c r="B28" t="s">
        <v>171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>
      <c r="B29" t="s">
        <v>172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9">
        <v>1</v>
      </c>
    </row>
    <row r="30" spans="1:9" ht="15.75" customHeight="1">
      <c r="B30" t="s">
        <v>173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9">
        <v>1</v>
      </c>
    </row>
    <row r="31" spans="1:9" ht="15.75" customHeight="1">
      <c r="B31" t="s">
        <v>174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9">
        <v>1</v>
      </c>
    </row>
    <row r="32" spans="1:9" ht="15.75" customHeight="1">
      <c r="B32" t="s">
        <v>175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60">
        <v>1</v>
      </c>
    </row>
    <row r="33" spans="1:9" ht="15.75" customHeight="1">
      <c r="B33" s="4"/>
      <c r="C33" s="4"/>
    </row>
    <row r="34" spans="1:9" ht="15.75" customHeight="1">
      <c r="A34" s="11" t="s">
        <v>89</v>
      </c>
      <c r="B34" s="4" t="s">
        <v>90</v>
      </c>
      <c r="C34" s="3">
        <v>0</v>
      </c>
      <c r="D34" s="3">
        <v>0</v>
      </c>
      <c r="E34" s="36">
        <f>'Baseline year demographics'!$C$21</f>
        <v>0.12</v>
      </c>
      <c r="F34" s="36">
        <f>'Baseline year demographics'!$C$21</f>
        <v>0.12</v>
      </c>
      <c r="G34" s="36">
        <f>'Baseline year demographics'!$C$21</f>
        <v>0.12</v>
      </c>
      <c r="H34" s="36">
        <f>'Baseline year demographics'!$C$21</f>
        <v>0.12</v>
      </c>
      <c r="I34" s="36">
        <f>'Baseline year demographics'!$C$21</f>
        <v>0.12</v>
      </c>
    </row>
    <row r="35" spans="1:9" ht="15.75" customHeight="1">
      <c r="B35" s="4" t="s">
        <v>91</v>
      </c>
      <c r="C35" s="3">
        <v>0</v>
      </c>
      <c r="D35" s="3">
        <v>0</v>
      </c>
      <c r="E35" s="3">
        <f>'Baseline year demographics'!$C$22</f>
        <v>0.05</v>
      </c>
      <c r="F35" s="3">
        <f>'Baseline year demographics'!$C$22</f>
        <v>0.05</v>
      </c>
      <c r="G35" s="3">
        <f>'Baseline year demographics'!$C$22</f>
        <v>0.05</v>
      </c>
      <c r="H35" s="3">
        <f>'Baseline year demographics'!$C$22</f>
        <v>0.05</v>
      </c>
      <c r="I35" s="3">
        <f>'Baseline year demographics'!$C$22</f>
        <v>0.05</v>
      </c>
    </row>
    <row r="36" spans="1:9" ht="15.75" customHeight="1">
      <c r="B36" s="4" t="s">
        <v>92</v>
      </c>
      <c r="C36" s="3">
        <v>0</v>
      </c>
      <c r="D36" s="3">
        <v>0</v>
      </c>
      <c r="E36" s="3">
        <f>'Baseline year demographics'!$C$20</f>
        <v>0.8</v>
      </c>
      <c r="F36" s="3">
        <f>'Baseline year demographics'!$C$20</f>
        <v>0.8</v>
      </c>
      <c r="G36" s="3">
        <f>'Baseline year demographics'!$C$20</f>
        <v>0.8</v>
      </c>
      <c r="H36" s="3">
        <f>'Baseline year demographics'!$C$20</f>
        <v>0.8</v>
      </c>
      <c r="I36" s="3">
        <f>'Baseline year demographics'!$C$20</f>
        <v>0.8</v>
      </c>
    </row>
    <row r="37" spans="1:9" ht="15.75" customHeight="1">
      <c r="B37" s="4" t="s">
        <v>110</v>
      </c>
      <c r="C37" s="3">
        <v>0</v>
      </c>
      <c r="D37" s="3">
        <v>0</v>
      </c>
      <c r="E37" s="36">
        <v>1</v>
      </c>
      <c r="F37" s="36">
        <v>1</v>
      </c>
      <c r="G37" s="36">
        <v>1</v>
      </c>
      <c r="H37" s="36">
        <v>1</v>
      </c>
      <c r="I37" s="36">
        <v>1</v>
      </c>
    </row>
    <row r="38" spans="1:9" ht="15.75" customHeight="1">
      <c r="B38" s="4" t="s">
        <v>88</v>
      </c>
      <c r="C38" s="36">
        <f>'Baseline year demographics'!$C$8</f>
        <v>0.1</v>
      </c>
      <c r="D38" s="36">
        <f>'Baseline year demographics'!$C$8</f>
        <v>0.1</v>
      </c>
      <c r="E38" s="36">
        <f>'Baseline year demographics'!$C$8</f>
        <v>0.1</v>
      </c>
      <c r="F38" s="36">
        <f>'Baseline year demographics'!$C$8</f>
        <v>0.1</v>
      </c>
      <c r="G38" s="36">
        <f>'Baseline year demographics'!$C$8</f>
        <v>0.1</v>
      </c>
      <c r="H38" s="36">
        <f>'Baseline year demographics'!$C$8</f>
        <v>0.1</v>
      </c>
      <c r="I38" s="36">
        <f>'Baseline year demographics'!$C$8</f>
        <v>0.1</v>
      </c>
    </row>
    <row r="40" spans="1:9" ht="15.75" customHeight="1">
      <c r="B40" s="4"/>
      <c r="C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7"/>
  <sheetViews>
    <sheetView workbookViewId="0">
      <selection activeCell="A7" sqref="A7"/>
    </sheetView>
  </sheetViews>
  <sheetFormatPr baseColWidth="10" defaultColWidth="14.5" defaultRowHeight="15.75" customHeight="1" x14ac:dyDescent="0"/>
  <cols>
    <col min="1" max="1" width="47" customWidth="1"/>
    <col min="7" max="7" width="15.5" customWidth="1"/>
    <col min="8" max="8" width="14.5" customWidth="1"/>
  </cols>
  <sheetData>
    <row r="1" spans="1:6" ht="15.75" customHeight="1">
      <c r="A1" s="1" t="s">
        <v>47</v>
      </c>
      <c r="B1" s="11" t="s">
        <v>52</v>
      </c>
      <c r="C1" s="11" t="s">
        <v>18</v>
      </c>
      <c r="D1" s="11" t="s">
        <v>21</v>
      </c>
      <c r="E1" s="11" t="s">
        <v>20</v>
      </c>
      <c r="F1" s="1" t="s">
        <v>45</v>
      </c>
    </row>
    <row r="2" spans="1:6" ht="15.75" customHeight="1">
      <c r="A2" t="s">
        <v>59</v>
      </c>
      <c r="B2" t="s">
        <v>53</v>
      </c>
      <c r="C2" s="10">
        <v>0.21</v>
      </c>
      <c r="D2" s="10">
        <v>0.21</v>
      </c>
      <c r="E2" s="10">
        <v>0</v>
      </c>
      <c r="F2" s="10">
        <v>0</v>
      </c>
    </row>
    <row r="3" spans="1:6" ht="15.75" customHeight="1">
      <c r="B3" t="s">
        <v>55</v>
      </c>
      <c r="C3" s="10">
        <v>1</v>
      </c>
      <c r="D3" s="10">
        <v>1</v>
      </c>
      <c r="E3" s="10">
        <v>1</v>
      </c>
      <c r="F3" s="10">
        <v>1</v>
      </c>
    </row>
    <row r="4" spans="1:6" ht="15.75" customHeight="1">
      <c r="A4" t="s">
        <v>176</v>
      </c>
      <c r="B4" t="s">
        <v>53</v>
      </c>
      <c r="C4" s="10">
        <v>0.23</v>
      </c>
      <c r="D4" s="10">
        <v>0.23</v>
      </c>
      <c r="E4" s="10">
        <v>0</v>
      </c>
      <c r="F4" s="10">
        <v>0</v>
      </c>
    </row>
    <row r="5" spans="1:6" ht="15.75" customHeight="1">
      <c r="B5" t="s">
        <v>55</v>
      </c>
      <c r="C5" s="10">
        <v>1</v>
      </c>
      <c r="D5" s="10">
        <v>1</v>
      </c>
      <c r="E5" s="10">
        <v>1</v>
      </c>
      <c r="F5" s="10">
        <v>1</v>
      </c>
    </row>
    <row r="6" spans="1:6" ht="15.75" customHeight="1">
      <c r="A6" t="s">
        <v>87</v>
      </c>
      <c r="B6" t="s">
        <v>53</v>
      </c>
      <c r="C6" s="47">
        <v>0.15</v>
      </c>
      <c r="D6" s="47">
        <v>0.15</v>
      </c>
      <c r="E6" s="10">
        <v>0</v>
      </c>
      <c r="F6" s="10">
        <v>0</v>
      </c>
    </row>
    <row r="7" spans="1:6" ht="15.75" customHeight="1">
      <c r="B7" t="s">
        <v>55</v>
      </c>
      <c r="C7" s="47">
        <v>1</v>
      </c>
      <c r="D7" s="47">
        <v>1</v>
      </c>
      <c r="E7" s="10">
        <v>1</v>
      </c>
      <c r="F7" s="1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1"/>
  <sheetViews>
    <sheetView workbookViewId="0">
      <selection activeCell="B3" sqref="B3"/>
    </sheetView>
  </sheetViews>
  <sheetFormatPr baseColWidth="10" defaultRowHeight="12" x14ac:dyDescent="0"/>
  <cols>
    <col min="1" max="1" width="24.6640625" customWidth="1"/>
    <col min="2" max="2" width="42.664062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>
      <c r="A1" s="11" t="s">
        <v>52</v>
      </c>
      <c r="B1" s="11" t="s">
        <v>47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1" t="s">
        <v>148</v>
      </c>
      <c r="I1" s="11" t="s">
        <v>149</v>
      </c>
      <c r="J1" s="11" t="s">
        <v>150</v>
      </c>
      <c r="K1" s="11" t="s">
        <v>151</v>
      </c>
      <c r="L1" s="11" t="s">
        <v>152</v>
      </c>
      <c r="M1" s="11" t="s">
        <v>153</v>
      </c>
      <c r="N1" s="11" t="s">
        <v>154</v>
      </c>
      <c r="O1" s="11" t="s">
        <v>155</v>
      </c>
    </row>
    <row r="2" spans="1:15">
      <c r="A2" s="11" t="s">
        <v>157</v>
      </c>
      <c r="B2" t="s">
        <v>176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0.3</v>
      </c>
      <c r="M2">
        <v>0.3</v>
      </c>
      <c r="N2">
        <v>0.3</v>
      </c>
      <c r="O2">
        <v>0.3</v>
      </c>
    </row>
    <row r="3" spans="1:15">
      <c r="B3" t="s">
        <v>156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0.83</v>
      </c>
      <c r="M3">
        <v>0.83</v>
      </c>
      <c r="N3">
        <v>0.83</v>
      </c>
      <c r="O3">
        <v>0.83</v>
      </c>
    </row>
    <row r="4" spans="1:15">
      <c r="B4" t="s">
        <v>159</v>
      </c>
      <c r="C4">
        <v>1</v>
      </c>
      <c r="D4">
        <v>1</v>
      </c>
      <c r="E4">
        <v>1</v>
      </c>
      <c r="F4">
        <v>1</v>
      </c>
      <c r="G4">
        <v>1</v>
      </c>
      <c r="H4">
        <v>0.73</v>
      </c>
      <c r="I4">
        <v>0.73</v>
      </c>
      <c r="J4">
        <v>0.73</v>
      </c>
      <c r="K4">
        <v>0.73</v>
      </c>
      <c r="L4">
        <v>1</v>
      </c>
      <c r="M4">
        <v>1</v>
      </c>
      <c r="N4">
        <v>1</v>
      </c>
      <c r="O4">
        <v>1</v>
      </c>
    </row>
    <row r="5" spans="1:15">
      <c r="B5" t="s">
        <v>160</v>
      </c>
      <c r="C5">
        <v>1</v>
      </c>
      <c r="D5">
        <v>1</v>
      </c>
      <c r="E5">
        <v>1</v>
      </c>
      <c r="F5">
        <v>1</v>
      </c>
      <c r="G5">
        <v>1</v>
      </c>
      <c r="H5">
        <v>0.73</v>
      </c>
      <c r="I5">
        <v>0.73</v>
      </c>
      <c r="J5">
        <v>0.73</v>
      </c>
      <c r="K5">
        <v>0.73</v>
      </c>
      <c r="L5">
        <v>1</v>
      </c>
      <c r="M5">
        <v>1</v>
      </c>
      <c r="N5">
        <v>1</v>
      </c>
      <c r="O5">
        <v>1</v>
      </c>
    </row>
    <row r="6" spans="1:15">
      <c r="B6" t="s">
        <v>161</v>
      </c>
      <c r="C6">
        <v>1</v>
      </c>
      <c r="D6">
        <v>1</v>
      </c>
      <c r="E6">
        <v>1</v>
      </c>
      <c r="F6">
        <v>1</v>
      </c>
      <c r="G6">
        <v>1</v>
      </c>
      <c r="H6">
        <v>0.73</v>
      </c>
      <c r="I6">
        <v>0.73</v>
      </c>
      <c r="J6">
        <v>0.73</v>
      </c>
      <c r="K6">
        <v>0.73</v>
      </c>
      <c r="L6">
        <v>1</v>
      </c>
      <c r="M6">
        <v>1</v>
      </c>
      <c r="N6">
        <v>1</v>
      </c>
      <c r="O6">
        <v>1</v>
      </c>
    </row>
    <row r="7" spans="1:15">
      <c r="B7" t="s">
        <v>162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>
      <c r="B8" t="s">
        <v>163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>
      <c r="B9" t="s">
        <v>164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>
      <c r="B10" t="s">
        <v>165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>
      <c r="B11" t="s">
        <v>169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>
      <c r="B12" t="s">
        <v>170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>
      <c r="B13" t="s">
        <v>171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>
      <c r="B14" t="s">
        <v>172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>
      <c r="B15" t="s">
        <v>173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>
      <c r="B16" t="s">
        <v>174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>
      <c r="B17" t="s">
        <v>175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>
      <c r="B18" s="4" t="s">
        <v>85</v>
      </c>
      <c r="C18">
        <v>1</v>
      </c>
      <c r="D18">
        <v>1</v>
      </c>
      <c r="E18" s="61">
        <v>1</v>
      </c>
      <c r="F18" s="61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20" spans="1:15">
      <c r="A20" s="11" t="s">
        <v>158</v>
      </c>
      <c r="B20" s="4" t="s">
        <v>90</v>
      </c>
      <c r="C20">
        <v>1</v>
      </c>
      <c r="D20">
        <v>1</v>
      </c>
      <c r="E20" s="57">
        <v>0.97599999999999998</v>
      </c>
      <c r="F20" s="57">
        <v>0.97599999999999998</v>
      </c>
      <c r="G20" s="57">
        <v>0.97599999999999998</v>
      </c>
      <c r="H20" s="57">
        <v>0.97599999999999998</v>
      </c>
      <c r="I20" s="57">
        <v>0.97599999999999998</v>
      </c>
      <c r="J20" s="57">
        <v>0.97599999999999998</v>
      </c>
      <c r="K20" s="57">
        <v>0.97599999999999998</v>
      </c>
      <c r="L20" s="57">
        <v>0.97599999999999998</v>
      </c>
      <c r="M20" s="57">
        <v>0.97599999999999998</v>
      </c>
      <c r="N20" s="57">
        <v>0.97599999999999998</v>
      </c>
      <c r="O20" s="57">
        <v>0.97599999999999998</v>
      </c>
    </row>
    <row r="21" spans="1:15">
      <c r="B21" s="4" t="s">
        <v>91</v>
      </c>
      <c r="C21">
        <v>1</v>
      </c>
      <c r="D21">
        <v>1</v>
      </c>
      <c r="E21" s="57">
        <v>0.97599999999999998</v>
      </c>
      <c r="F21" s="57">
        <v>0.97599999999999998</v>
      </c>
      <c r="G21" s="57">
        <v>0.97599999999999998</v>
      </c>
      <c r="H21" s="57">
        <v>0.97599999999999998</v>
      </c>
      <c r="I21" s="57">
        <v>0.97599999999999998</v>
      </c>
      <c r="J21" s="57">
        <v>0.97599999999999998</v>
      </c>
      <c r="K21" s="57">
        <v>0.97599999999999998</v>
      </c>
      <c r="L21" s="57">
        <v>0.97599999999999998</v>
      </c>
      <c r="M21" s="57">
        <v>0.97599999999999998</v>
      </c>
      <c r="N21" s="57">
        <v>0.97599999999999998</v>
      </c>
      <c r="O21" s="57">
        <v>0.97599999999999998</v>
      </c>
    </row>
    <row r="22" spans="1:15">
      <c r="B22" s="4" t="s">
        <v>92</v>
      </c>
      <c r="C22">
        <v>1</v>
      </c>
      <c r="D22">
        <v>1</v>
      </c>
      <c r="E22" s="57">
        <v>0.97599999999999998</v>
      </c>
      <c r="F22" s="57">
        <v>0.97599999999999998</v>
      </c>
      <c r="G22" s="57">
        <v>0.97599999999999998</v>
      </c>
      <c r="H22" s="57">
        <v>0.97599999999999998</v>
      </c>
      <c r="I22" s="57">
        <v>0.97599999999999998</v>
      </c>
      <c r="J22" s="57">
        <v>0.97599999999999998</v>
      </c>
      <c r="K22" s="57">
        <v>0.97599999999999998</v>
      </c>
      <c r="L22" s="57">
        <v>0.97599999999999998</v>
      </c>
      <c r="M22" s="57">
        <v>0.97599999999999998</v>
      </c>
      <c r="N22" s="57">
        <v>0.97599999999999998</v>
      </c>
      <c r="O22" s="57">
        <v>0.97599999999999998</v>
      </c>
    </row>
    <row r="23" spans="1:15">
      <c r="B23" s="4" t="s">
        <v>110</v>
      </c>
      <c r="C23">
        <v>1</v>
      </c>
      <c r="D23">
        <v>1</v>
      </c>
      <c r="E23" s="58">
        <v>0.9</v>
      </c>
      <c r="F23" s="58">
        <v>0.9</v>
      </c>
      <c r="G23" s="58">
        <v>0.9</v>
      </c>
      <c r="H23" s="58">
        <v>0.9</v>
      </c>
      <c r="I23" s="58">
        <v>0.9</v>
      </c>
      <c r="J23" s="58">
        <v>0.9</v>
      </c>
      <c r="K23" s="58">
        <v>0.9</v>
      </c>
      <c r="L23" s="58">
        <v>0.9</v>
      </c>
      <c r="M23" s="58">
        <v>0.9</v>
      </c>
      <c r="N23" s="58">
        <v>0.9</v>
      </c>
      <c r="O23" s="58">
        <v>0.9</v>
      </c>
    </row>
    <row r="24" spans="1:15">
      <c r="B24" t="s">
        <v>84</v>
      </c>
      <c r="C24">
        <v>1</v>
      </c>
      <c r="D24">
        <v>1</v>
      </c>
      <c r="E24" s="57">
        <v>1</v>
      </c>
      <c r="F24" s="57">
        <v>1</v>
      </c>
      <c r="G24" s="58">
        <v>0.8</v>
      </c>
      <c r="H24" s="57">
        <v>1</v>
      </c>
      <c r="I24" s="57">
        <v>1</v>
      </c>
      <c r="J24" s="57">
        <v>1</v>
      </c>
      <c r="K24" s="57">
        <v>1</v>
      </c>
      <c r="L24" s="57">
        <v>1</v>
      </c>
      <c r="M24" s="57">
        <v>1</v>
      </c>
      <c r="N24" s="57">
        <v>1</v>
      </c>
      <c r="O24" s="57">
        <v>1</v>
      </c>
    </row>
    <row r="25" spans="1:15">
      <c r="B25" s="4" t="s">
        <v>87</v>
      </c>
      <c r="C25">
        <v>1</v>
      </c>
      <c r="D25">
        <v>1</v>
      </c>
      <c r="E25" s="57">
        <v>1</v>
      </c>
      <c r="F25" s="57">
        <v>1</v>
      </c>
      <c r="G25" s="57">
        <v>1</v>
      </c>
      <c r="H25" s="57">
        <v>1</v>
      </c>
      <c r="I25" s="57">
        <v>1</v>
      </c>
      <c r="J25" s="57">
        <v>1</v>
      </c>
      <c r="K25" s="57">
        <v>1</v>
      </c>
      <c r="L25" s="58">
        <v>0.9</v>
      </c>
      <c r="M25" s="58">
        <v>0.9</v>
      </c>
      <c r="N25" s="58">
        <v>0.9</v>
      </c>
      <c r="O25" s="58">
        <v>0.9</v>
      </c>
    </row>
    <row r="37" spans="2:2"/>
    <row r="38" spans="2:2">
      <c r="B38" s="4"/>
    </row>
    <row r="39" spans="2:2">
      <c r="B39" s="4"/>
    </row>
    <row r="40" spans="2:2">
      <c r="B40" s="4"/>
    </row>
    <row r="41" spans="2:2">
      <c r="B41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6"/>
  <sheetViews>
    <sheetView workbookViewId="0">
      <selection activeCell="B5" sqref="B5"/>
    </sheetView>
  </sheetViews>
  <sheetFormatPr baseColWidth="10" defaultRowHeight="12" x14ac:dyDescent="0"/>
  <cols>
    <col min="1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>
      <c r="A1" s="1" t="s">
        <v>47</v>
      </c>
      <c r="B1" s="1" t="s">
        <v>5</v>
      </c>
      <c r="C1" s="1" t="s">
        <v>52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</row>
    <row r="2" spans="1:8">
      <c r="A2" s="4" t="s">
        <v>51</v>
      </c>
      <c r="B2" s="4" t="s">
        <v>29</v>
      </c>
      <c r="C2" s="4" t="s">
        <v>127</v>
      </c>
      <c r="D2" s="4">
        <v>0</v>
      </c>
      <c r="E2" s="4">
        <v>0</v>
      </c>
      <c r="F2" s="4">
        <v>0.33500000000000002</v>
      </c>
      <c r="G2" s="32">
        <v>0.33500000000000002</v>
      </c>
      <c r="H2" s="32">
        <v>0.33500000000000002</v>
      </c>
    </row>
    <row r="3" spans="1:8">
      <c r="C3" t="s">
        <v>69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>
      <c r="A4" s="4"/>
      <c r="B4" s="4"/>
      <c r="C4" s="4" t="s">
        <v>70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>
      <c r="A5" s="12"/>
      <c r="B5" s="61" t="s">
        <v>168</v>
      </c>
      <c r="C5" s="62" t="s">
        <v>127</v>
      </c>
      <c r="D5" s="62">
        <v>0</v>
      </c>
      <c r="E5" s="62">
        <v>0</v>
      </c>
      <c r="F5" s="62">
        <v>0.33500000000000002</v>
      </c>
      <c r="G5" s="63">
        <v>0.33500000000000002</v>
      </c>
      <c r="H5" s="63">
        <v>0.33500000000000002</v>
      </c>
    </row>
    <row r="6" spans="1:8">
      <c r="A6" s="4"/>
      <c r="B6" s="4"/>
      <c r="C6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workbookViewId="0">
      <selection activeCell="D4" sqref="D4"/>
    </sheetView>
  </sheetViews>
  <sheetFormatPr baseColWidth="10" defaultColWidth="14.5" defaultRowHeight="15.75" customHeight="1" x14ac:dyDescent="0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1" t="s">
        <v>47</v>
      </c>
      <c r="B1" s="1" t="s">
        <v>124</v>
      </c>
      <c r="C1" s="1" t="s">
        <v>125</v>
      </c>
      <c r="D1" s="1" t="s">
        <v>126</v>
      </c>
    </row>
    <row r="2" spans="1:7" ht="15.75" customHeight="1">
      <c r="A2" s="4" t="s">
        <v>57</v>
      </c>
      <c r="B2" s="15">
        <v>0.61</v>
      </c>
      <c r="C2" s="15">
        <v>0.85</v>
      </c>
      <c r="D2" s="15">
        <v>3.56</v>
      </c>
      <c r="E2" s="4"/>
      <c r="F2" s="9"/>
      <c r="G2" s="4"/>
    </row>
    <row r="3" spans="1:7" ht="15.75" customHeight="1">
      <c r="A3" s="4" t="s">
        <v>181</v>
      </c>
      <c r="B3" s="15">
        <v>0</v>
      </c>
      <c r="C3" s="15">
        <v>0.85</v>
      </c>
      <c r="D3" s="15">
        <v>1</v>
      </c>
      <c r="E3" s="4"/>
      <c r="F3" s="9"/>
      <c r="G3" s="4"/>
    </row>
    <row r="4" spans="1:7" ht="15.75" customHeight="1">
      <c r="A4" s="4" t="s">
        <v>51</v>
      </c>
      <c r="B4" s="15">
        <v>0.621</v>
      </c>
      <c r="C4" s="15">
        <v>0.85</v>
      </c>
      <c r="D4" s="15">
        <v>0.35</v>
      </c>
      <c r="E4" s="4"/>
      <c r="F4" s="9"/>
      <c r="G4" s="4"/>
    </row>
    <row r="5" spans="1:7" ht="15.75" customHeight="1">
      <c r="A5" s="4" t="s">
        <v>58</v>
      </c>
      <c r="B5" s="15">
        <v>0.247</v>
      </c>
      <c r="C5" s="15">
        <v>0.85</v>
      </c>
      <c r="D5" s="15">
        <v>3.56</v>
      </c>
      <c r="E5" s="4"/>
      <c r="F5" s="9"/>
      <c r="G5" s="4"/>
    </row>
    <row r="6" spans="1:7" ht="15.75" customHeight="1">
      <c r="A6" s="4" t="s">
        <v>166</v>
      </c>
      <c r="B6" s="15">
        <v>0</v>
      </c>
      <c r="C6" s="15">
        <v>0.85</v>
      </c>
      <c r="D6" s="15">
        <v>48</v>
      </c>
      <c r="E6" s="4"/>
      <c r="F6" s="9"/>
      <c r="G6" s="4"/>
    </row>
    <row r="7" spans="1:7" ht="15.75" customHeight="1">
      <c r="A7" s="4" t="s">
        <v>85</v>
      </c>
      <c r="B7" s="64">
        <v>0</v>
      </c>
      <c r="C7" s="65">
        <v>0.85</v>
      </c>
      <c r="D7" s="65">
        <v>50</v>
      </c>
      <c r="E7" s="4"/>
      <c r="F7" s="9"/>
      <c r="G7" s="4"/>
    </row>
    <row r="8" spans="1:7" ht="15.75" customHeight="1">
      <c r="A8" s="4" t="s">
        <v>177</v>
      </c>
      <c r="B8" s="35">
        <v>0</v>
      </c>
      <c r="C8" s="35">
        <v>0.85</v>
      </c>
      <c r="D8" s="35">
        <v>50</v>
      </c>
      <c r="E8" s="4"/>
      <c r="F8" s="9"/>
      <c r="G8" s="4"/>
    </row>
    <row r="9" spans="1:7" ht="15.75" customHeight="1">
      <c r="A9" s="4" t="s">
        <v>84</v>
      </c>
      <c r="B9" s="64">
        <v>0</v>
      </c>
      <c r="C9" s="65">
        <v>0.85</v>
      </c>
      <c r="D9" s="65">
        <v>1</v>
      </c>
      <c r="E9" s="4"/>
      <c r="F9" s="9"/>
      <c r="G9" s="4"/>
    </row>
    <row r="10" spans="1:7" ht="15.75" customHeight="1">
      <c r="A10" s="34" t="s">
        <v>178</v>
      </c>
      <c r="B10" s="35">
        <v>0</v>
      </c>
      <c r="C10" s="35">
        <v>0.85</v>
      </c>
      <c r="D10" s="35">
        <v>1</v>
      </c>
      <c r="E10" s="4"/>
      <c r="F10" s="9"/>
      <c r="G10" s="4"/>
    </row>
    <row r="11" spans="1:7" ht="15.75" customHeight="1">
      <c r="A11" t="s">
        <v>59</v>
      </c>
      <c r="B11" s="15">
        <v>0</v>
      </c>
      <c r="C11" s="15">
        <v>0.85</v>
      </c>
      <c r="D11" s="15">
        <v>25</v>
      </c>
      <c r="E11" s="4"/>
      <c r="F11" s="4"/>
      <c r="G11" s="4"/>
    </row>
    <row r="12" spans="1:7" ht="15.75" customHeight="1">
      <c r="A12" t="s">
        <v>176</v>
      </c>
      <c r="B12" s="66">
        <v>0</v>
      </c>
      <c r="C12" s="67">
        <v>0.85</v>
      </c>
      <c r="D12" s="67">
        <v>1.8</v>
      </c>
      <c r="E12" s="4"/>
      <c r="F12" s="4"/>
      <c r="G12" s="4"/>
    </row>
    <row r="13" spans="1:7" ht="15.75" customHeight="1">
      <c r="A13" t="s">
        <v>179</v>
      </c>
      <c r="B13" s="15">
        <v>0</v>
      </c>
      <c r="C13" s="15">
        <v>0.85</v>
      </c>
      <c r="D13" s="15">
        <v>1.8</v>
      </c>
      <c r="E13" s="4"/>
      <c r="F13" s="4"/>
      <c r="G13" s="4"/>
    </row>
    <row r="14" spans="1:7" ht="15.75" customHeight="1">
      <c r="A14" s="4" t="s">
        <v>87</v>
      </c>
      <c r="B14" s="66">
        <v>0</v>
      </c>
      <c r="C14" s="67">
        <v>0.85</v>
      </c>
      <c r="D14" s="67">
        <v>1</v>
      </c>
      <c r="E14" s="4"/>
      <c r="F14" s="4"/>
      <c r="G14" s="4"/>
    </row>
    <row r="15" spans="1:7" ht="15.75" customHeight="1">
      <c r="A15" s="4" t="s">
        <v>180</v>
      </c>
      <c r="B15" s="15">
        <v>0</v>
      </c>
      <c r="C15" s="15">
        <v>0.85</v>
      </c>
      <c r="D15" s="15">
        <v>1</v>
      </c>
      <c r="E15" s="4"/>
      <c r="F15" s="4"/>
      <c r="G15" s="4"/>
    </row>
    <row r="16" spans="1:7" ht="15.75" customHeight="1">
      <c r="A16" t="s">
        <v>156</v>
      </c>
      <c r="B16" s="15">
        <v>0</v>
      </c>
      <c r="C16" s="15">
        <v>0.85</v>
      </c>
      <c r="D16" s="15">
        <v>1</v>
      </c>
      <c r="E16" s="4"/>
      <c r="F16" s="4"/>
      <c r="G16" s="4"/>
    </row>
    <row r="17" spans="1:7" ht="15.75" customHeight="1">
      <c r="A17" t="s">
        <v>159</v>
      </c>
      <c r="B17" s="15">
        <v>0</v>
      </c>
      <c r="C17" s="15">
        <v>0.85</v>
      </c>
      <c r="D17" s="15">
        <v>1</v>
      </c>
      <c r="E17" s="4"/>
      <c r="F17" s="4"/>
      <c r="G17" s="4"/>
    </row>
    <row r="18" spans="1:7" ht="15.75" customHeight="1">
      <c r="A18" t="s">
        <v>160</v>
      </c>
      <c r="B18" s="15">
        <v>0</v>
      </c>
      <c r="C18" s="15">
        <v>0.85</v>
      </c>
      <c r="D18" s="15">
        <v>1</v>
      </c>
      <c r="E18" s="4"/>
      <c r="F18" s="4"/>
      <c r="G18" s="4"/>
    </row>
    <row r="19" spans="1:7" ht="15.75" customHeight="1">
      <c r="A19" t="s">
        <v>161</v>
      </c>
      <c r="B19" s="15">
        <v>0</v>
      </c>
      <c r="C19" s="15">
        <v>0.85</v>
      </c>
      <c r="D19" s="15">
        <v>1</v>
      </c>
      <c r="E19" s="4"/>
      <c r="F19" s="4"/>
      <c r="G19" s="4"/>
    </row>
    <row r="20" spans="1:7" ht="15.75" customHeight="1">
      <c r="A20" t="s">
        <v>162</v>
      </c>
      <c r="B20" s="15">
        <v>0</v>
      </c>
      <c r="C20" s="15">
        <v>0.85</v>
      </c>
      <c r="D20" s="15">
        <v>1</v>
      </c>
      <c r="E20" s="4"/>
      <c r="F20" s="4"/>
      <c r="G20" s="4"/>
    </row>
    <row r="21" spans="1:7" ht="15.75" customHeight="1">
      <c r="A21" t="s">
        <v>163</v>
      </c>
      <c r="B21" s="15">
        <v>0</v>
      </c>
      <c r="C21" s="15">
        <v>0.85</v>
      </c>
      <c r="D21" s="15">
        <v>1</v>
      </c>
    </row>
    <row r="22" spans="1:7" ht="15.75" customHeight="1">
      <c r="A22" t="s">
        <v>164</v>
      </c>
      <c r="B22" s="15">
        <v>0</v>
      </c>
      <c r="C22" s="15">
        <v>0.85</v>
      </c>
      <c r="D22" s="15">
        <v>1</v>
      </c>
    </row>
    <row r="23" spans="1:7" ht="15.75" customHeight="1">
      <c r="A23" t="s">
        <v>165</v>
      </c>
      <c r="B23" s="15">
        <v>0</v>
      </c>
      <c r="C23" s="15">
        <v>0.85</v>
      </c>
      <c r="D23" s="20">
        <v>1</v>
      </c>
    </row>
    <row r="24" spans="1:7" ht="15.75" customHeight="1">
      <c r="A24" t="s">
        <v>169</v>
      </c>
      <c r="B24" s="15">
        <v>0</v>
      </c>
      <c r="C24" s="15">
        <v>0.85</v>
      </c>
      <c r="D24" s="15">
        <v>1</v>
      </c>
      <c r="E24" s="4"/>
      <c r="F24" s="4"/>
      <c r="G24" s="4"/>
    </row>
    <row r="25" spans="1:7" ht="15.75" customHeight="1">
      <c r="A25" t="s">
        <v>170</v>
      </c>
      <c r="B25" s="15">
        <v>0</v>
      </c>
      <c r="C25" s="15">
        <v>0.85</v>
      </c>
      <c r="D25" s="15">
        <v>1</v>
      </c>
      <c r="E25" s="4"/>
      <c r="F25" s="4"/>
      <c r="G25" s="4"/>
    </row>
    <row r="26" spans="1:7" ht="15.75" customHeight="1">
      <c r="A26" t="s">
        <v>171</v>
      </c>
      <c r="B26" s="15">
        <v>0</v>
      </c>
      <c r="C26" s="15">
        <v>0.85</v>
      </c>
      <c r="D26" s="15">
        <v>1</v>
      </c>
      <c r="E26" s="4"/>
      <c r="F26" s="4"/>
      <c r="G26" s="4"/>
    </row>
    <row r="27" spans="1:7" ht="15.75" customHeight="1">
      <c r="A27" t="s">
        <v>172</v>
      </c>
      <c r="B27" s="15">
        <v>0</v>
      </c>
      <c r="C27" s="15">
        <v>0.85</v>
      </c>
      <c r="D27" s="15">
        <v>1</v>
      </c>
      <c r="E27" s="4"/>
      <c r="F27" s="4"/>
      <c r="G27" s="4"/>
    </row>
    <row r="28" spans="1:7" ht="15.75" customHeight="1">
      <c r="A28" t="s">
        <v>173</v>
      </c>
      <c r="B28" s="15">
        <v>0</v>
      </c>
      <c r="C28" s="15">
        <v>0.85</v>
      </c>
      <c r="D28" s="15">
        <v>1</v>
      </c>
    </row>
    <row r="29" spans="1:7" ht="15.75" customHeight="1">
      <c r="A29" t="s">
        <v>174</v>
      </c>
      <c r="B29" s="15">
        <v>0</v>
      </c>
      <c r="C29" s="15">
        <v>0.85</v>
      </c>
      <c r="D29" s="15">
        <v>1</v>
      </c>
    </row>
    <row r="30" spans="1:7" ht="15.75" customHeight="1">
      <c r="A30" t="s">
        <v>175</v>
      </c>
      <c r="B30" s="15">
        <v>0</v>
      </c>
      <c r="C30" s="15">
        <v>0.85</v>
      </c>
      <c r="D30" s="20">
        <v>1</v>
      </c>
    </row>
    <row r="31" spans="1:7" ht="15.75" customHeight="1">
      <c r="A31" s="4" t="s">
        <v>90</v>
      </c>
      <c r="B31" s="15">
        <v>0</v>
      </c>
      <c r="C31" s="15">
        <v>0.12</v>
      </c>
      <c r="D31" s="20">
        <v>1</v>
      </c>
    </row>
    <row r="32" spans="1:7" ht="15.75" customHeight="1">
      <c r="A32" s="4" t="s">
        <v>91</v>
      </c>
      <c r="B32" s="15">
        <v>0</v>
      </c>
      <c r="C32" s="15">
        <v>0.05</v>
      </c>
      <c r="D32" s="20">
        <v>1</v>
      </c>
    </row>
    <row r="33" spans="1:4" ht="15.75" customHeight="1">
      <c r="A33" s="4" t="s">
        <v>92</v>
      </c>
      <c r="B33" s="15">
        <v>0</v>
      </c>
      <c r="C33" s="15">
        <v>0.8</v>
      </c>
      <c r="D33" s="20">
        <v>1</v>
      </c>
    </row>
    <row r="34" spans="1:4" ht="15.75" customHeight="1">
      <c r="A34" s="4" t="s">
        <v>110</v>
      </c>
      <c r="B34" s="15">
        <v>0</v>
      </c>
      <c r="C34" s="14">
        <v>0.85</v>
      </c>
      <c r="D34" s="20">
        <v>1</v>
      </c>
    </row>
    <row r="35" spans="1:4" ht="15.75" customHeight="1">
      <c r="A35" s="4" t="s">
        <v>88</v>
      </c>
      <c r="B35" s="15">
        <v>0.2</v>
      </c>
      <c r="C35" s="14">
        <v>0.85</v>
      </c>
      <c r="D35" s="20">
        <v>1</v>
      </c>
    </row>
    <row r="36" spans="1:4" ht="15.75" customHeight="1">
      <c r="B36" s="4"/>
      <c r="C36" s="4"/>
    </row>
    <row r="37" spans="1:4" ht="15.75" customHeight="1">
      <c r="B37" s="4"/>
      <c r="C37" s="4"/>
    </row>
    <row r="38" spans="1:4" ht="15.75" customHeight="1">
      <c r="B38" s="4"/>
      <c r="C38" s="4"/>
    </row>
    <row r="39" spans="1:4" ht="15.75" customHeight="1">
      <c r="B39" s="4"/>
      <c r="C39" s="4"/>
    </row>
    <row r="40" spans="1:4" ht="15.75" customHeight="1">
      <c r="B40" s="4"/>
      <c r="C40" s="4"/>
    </row>
    <row r="41" spans="1:4" ht="15.75" customHeight="1">
      <c r="B41" s="4"/>
      <c r="C41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G10" sqref="G10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>
      <c r="A1" s="2" t="s">
        <v>0</v>
      </c>
      <c r="B1" s="2" t="s">
        <v>2</v>
      </c>
      <c r="C1" s="11" t="s">
        <v>65</v>
      </c>
      <c r="D1" s="11" t="s">
        <v>167</v>
      </c>
      <c r="E1" s="11" t="s">
        <v>136</v>
      </c>
      <c r="F1" s="11" t="s">
        <v>137</v>
      </c>
      <c r="G1" s="11" t="s">
        <v>138</v>
      </c>
      <c r="H1" s="11" t="s">
        <v>66</v>
      </c>
      <c r="I1" s="11" t="s">
        <v>54</v>
      </c>
      <c r="J1" s="11" t="s">
        <v>75</v>
      </c>
      <c r="K1" s="11" t="s">
        <v>93</v>
      </c>
      <c r="L1" s="11" t="s">
        <v>140</v>
      </c>
    </row>
    <row r="2" spans="1:12" ht="15.75" customHeight="1">
      <c r="A2" s="3">
        <v>2017</v>
      </c>
      <c r="B2" s="25">
        <v>3095470</v>
      </c>
      <c r="C2" s="26">
        <v>15402200</v>
      </c>
      <c r="D2" s="26">
        <v>8785700</v>
      </c>
      <c r="E2" s="26">
        <v>13889200</v>
      </c>
      <c r="F2" s="26">
        <v>12671800</v>
      </c>
      <c r="G2" s="26">
        <v>9362400</v>
      </c>
      <c r="H2" s="27">
        <f>D2+E2+F2+G2</f>
        <v>44709100</v>
      </c>
      <c r="I2" s="28">
        <f t="shared" ref="I2:I15" si="0">(B2 + 25.36*B2/(1000-25.36))/(1-0.13)</f>
        <v>3650590.4685349194</v>
      </c>
      <c r="J2" s="29">
        <f t="shared" ref="J2:J15" si="1">D2/H2</f>
        <v>0.19650809343064388</v>
      </c>
      <c r="K2" s="27">
        <f>H2-I2</f>
        <v>41058509.531465083</v>
      </c>
      <c r="L2" s="56">
        <v>173766200</v>
      </c>
    </row>
    <row r="3" spans="1:12" ht="15.75" customHeight="1">
      <c r="A3" s="3">
        <v>2018</v>
      </c>
      <c r="B3" s="25">
        <v>3071259</v>
      </c>
      <c r="C3" s="26">
        <v>15629400.000000002</v>
      </c>
      <c r="D3" s="26">
        <v>8937400.0000000019</v>
      </c>
      <c r="E3" s="26">
        <v>14228400.000000002</v>
      </c>
      <c r="F3" s="26">
        <v>12949600</v>
      </c>
      <c r="G3" s="26">
        <v>9576800</v>
      </c>
      <c r="H3" s="27">
        <f t="shared" ref="H3:H15" si="2">D3+E3+F3+G3</f>
        <v>45692200</v>
      </c>
      <c r="I3" s="28">
        <f t="shared" si="0"/>
        <v>3622037.632993402</v>
      </c>
      <c r="J3" s="29">
        <f t="shared" si="1"/>
        <v>0.19560012431005733</v>
      </c>
      <c r="K3" s="27">
        <f t="shared" ref="K3:K15" si="3">H3-I3</f>
        <v>42070162.3670066</v>
      </c>
      <c r="L3" s="56">
        <v>175848400</v>
      </c>
    </row>
    <row r="4" spans="1:12" ht="15.75" customHeight="1">
      <c r="A4" s="3">
        <v>2019</v>
      </c>
      <c r="B4" s="25">
        <v>3045241</v>
      </c>
      <c r="C4" s="26">
        <v>15856600.000000002</v>
      </c>
      <c r="D4" s="26">
        <v>9089100.0000000019</v>
      </c>
      <c r="E4" s="26">
        <v>14567600.000000002</v>
      </c>
      <c r="F4" s="26">
        <v>13227400</v>
      </c>
      <c r="G4" s="26">
        <v>9791200.0000000019</v>
      </c>
      <c r="H4" s="27">
        <f t="shared" si="2"/>
        <v>46675300</v>
      </c>
      <c r="I4" s="28">
        <f t="shared" si="0"/>
        <v>3591353.7424015561</v>
      </c>
      <c r="J4" s="29">
        <f t="shared" si="1"/>
        <v>0.19473040344679096</v>
      </c>
      <c r="K4" s="27">
        <f t="shared" si="3"/>
        <v>43083946.257598445</v>
      </c>
      <c r="L4" s="56">
        <v>177930600</v>
      </c>
    </row>
    <row r="5" spans="1:12" ht="15.75" customHeight="1">
      <c r="A5" s="3">
        <v>2020</v>
      </c>
      <c r="B5" s="25">
        <v>3017266</v>
      </c>
      <c r="C5" s="26">
        <v>16083800.000000004</v>
      </c>
      <c r="D5" s="26">
        <v>9240800.0000000037</v>
      </c>
      <c r="E5" s="26">
        <v>14906800.000000004</v>
      </c>
      <c r="F5" s="26">
        <v>13505200</v>
      </c>
      <c r="G5" s="26">
        <v>10005600.000000004</v>
      </c>
      <c r="H5" s="27">
        <f t="shared" si="2"/>
        <v>47658400.000000015</v>
      </c>
      <c r="I5" s="28">
        <f t="shared" si="0"/>
        <v>3558361.8967828737</v>
      </c>
      <c r="J5" s="29">
        <f t="shared" si="1"/>
        <v>0.19389656387960991</v>
      </c>
      <c r="K5" s="27">
        <f t="shared" si="3"/>
        <v>44100038.10321714</v>
      </c>
      <c r="L5" s="56">
        <v>180012800</v>
      </c>
    </row>
    <row r="6" spans="1:12" ht="15.75" customHeight="1">
      <c r="A6" s="3">
        <v>2021</v>
      </c>
      <c r="B6" s="25">
        <v>2990677</v>
      </c>
      <c r="C6" s="26">
        <v>16311000.000000004</v>
      </c>
      <c r="D6" s="26">
        <v>9392500.0000000037</v>
      </c>
      <c r="E6" s="26">
        <v>15246000.000000004</v>
      </c>
      <c r="F6" s="26">
        <v>13783000</v>
      </c>
      <c r="G6" s="26">
        <v>10220000.000000004</v>
      </c>
      <c r="H6" s="27">
        <f t="shared" si="2"/>
        <v>48641500.000000015</v>
      </c>
      <c r="I6" s="28">
        <f t="shared" si="0"/>
        <v>3527004.6069471212</v>
      </c>
      <c r="J6" s="29">
        <f t="shared" si="1"/>
        <v>0.1930964300031866</v>
      </c>
      <c r="K6" s="27">
        <f t="shared" si="3"/>
        <v>45114495.393052891</v>
      </c>
      <c r="L6" s="56">
        <v>182095000</v>
      </c>
    </row>
    <row r="7" spans="1:12" ht="15.75" customHeight="1">
      <c r="A7" s="3">
        <v>2022</v>
      </c>
      <c r="B7" s="25">
        <v>2962144</v>
      </c>
      <c r="C7" s="26">
        <v>16190600.000000004</v>
      </c>
      <c r="D7" s="26">
        <v>9004300.0000000037</v>
      </c>
      <c r="E7" s="26">
        <v>15785700.000000004</v>
      </c>
      <c r="F7" s="26">
        <v>13711700</v>
      </c>
      <c r="G7" s="26">
        <v>10609600.000000004</v>
      </c>
      <c r="H7" s="27">
        <f t="shared" si="2"/>
        <v>49111300.000000015</v>
      </c>
      <c r="I7" s="28">
        <f t="shared" si="0"/>
        <v>3493354.6934158299</v>
      </c>
      <c r="J7" s="29">
        <f t="shared" si="1"/>
        <v>0.1833447699409301</v>
      </c>
      <c r="K7" s="27">
        <f t="shared" si="3"/>
        <v>45617945.306584187</v>
      </c>
      <c r="L7" s="56">
        <v>183822800</v>
      </c>
    </row>
    <row r="8" spans="1:12" ht="15.75" customHeight="1">
      <c r="A8" s="3">
        <v>2023</v>
      </c>
      <c r="B8" s="25">
        <v>2931643</v>
      </c>
      <c r="C8" s="26">
        <v>16070200.000000004</v>
      </c>
      <c r="D8" s="26">
        <v>8616100.0000000019</v>
      </c>
      <c r="E8" s="26">
        <v>16325400.000000004</v>
      </c>
      <c r="F8" s="26">
        <v>13640400</v>
      </c>
      <c r="G8" s="26">
        <v>10999200.000000002</v>
      </c>
      <c r="H8" s="27">
        <f t="shared" si="2"/>
        <v>49581100.000000007</v>
      </c>
      <c r="I8" s="28">
        <f t="shared" si="0"/>
        <v>3457383.8521927581</v>
      </c>
      <c r="J8" s="29">
        <f t="shared" si="1"/>
        <v>0.17377791134121673</v>
      </c>
      <c r="K8" s="27">
        <f t="shared" si="3"/>
        <v>46123716.147807248</v>
      </c>
      <c r="L8" s="56">
        <v>185550600</v>
      </c>
    </row>
    <row r="9" spans="1:12" ht="15.75" customHeight="1">
      <c r="A9" s="3">
        <v>2024</v>
      </c>
      <c r="B9" s="25">
        <v>2899255</v>
      </c>
      <c r="C9" s="26">
        <v>15949800.000000006</v>
      </c>
      <c r="D9" s="26">
        <v>8227900.0000000019</v>
      </c>
      <c r="E9" s="26">
        <v>16865100.000000004</v>
      </c>
      <c r="F9" s="26">
        <v>13569100</v>
      </c>
      <c r="G9" s="26">
        <v>11388800</v>
      </c>
      <c r="H9" s="27">
        <f t="shared" si="2"/>
        <v>50050900.000000007</v>
      </c>
      <c r="I9" s="28">
        <f t="shared" si="0"/>
        <v>3419187.609265219</v>
      </c>
      <c r="J9" s="29">
        <f t="shared" si="1"/>
        <v>0.16439065031797631</v>
      </c>
      <c r="K9" s="27">
        <f t="shared" si="3"/>
        <v>46631712.390734792</v>
      </c>
      <c r="L9" s="56">
        <v>187278400</v>
      </c>
    </row>
    <row r="10" spans="1:12" ht="15.75" customHeight="1">
      <c r="A10" s="3">
        <v>2025</v>
      </c>
      <c r="B10" s="25">
        <v>2865008</v>
      </c>
      <c r="C10" s="26">
        <v>15829400.000000006</v>
      </c>
      <c r="D10" s="26">
        <v>7839700.0000000019</v>
      </c>
      <c r="E10" s="26">
        <v>17404800.000000004</v>
      </c>
      <c r="F10" s="26">
        <v>13497800</v>
      </c>
      <c r="G10" s="26">
        <v>11778400</v>
      </c>
      <c r="H10" s="27">
        <f t="shared" si="2"/>
        <v>50520700.000000007</v>
      </c>
      <c r="I10" s="28">
        <f t="shared" si="0"/>
        <v>3378798.9859621613</v>
      </c>
      <c r="J10" s="29">
        <f t="shared" si="1"/>
        <v>0.15517797655218554</v>
      </c>
      <c r="K10" s="27">
        <f t="shared" si="3"/>
        <v>47141901.014037848</v>
      </c>
      <c r="L10" s="56">
        <v>189006200</v>
      </c>
    </row>
    <row r="11" spans="1:12" ht="15.75" customHeight="1">
      <c r="A11" s="3">
        <v>2026</v>
      </c>
      <c r="B11" s="25">
        <v>2836142</v>
      </c>
      <c r="C11" s="26">
        <v>15709000.000000006</v>
      </c>
      <c r="D11" s="26">
        <v>7451500.0000000019</v>
      </c>
      <c r="E11" s="26">
        <v>17944500</v>
      </c>
      <c r="F11" s="26">
        <v>13426500</v>
      </c>
      <c r="G11" s="26">
        <v>12168000</v>
      </c>
      <c r="H11" s="27">
        <f t="shared" si="2"/>
        <v>50990500</v>
      </c>
      <c r="I11" s="28">
        <f t="shared" si="0"/>
        <v>3344756.3544830228</v>
      </c>
      <c r="J11" s="29">
        <f t="shared" si="1"/>
        <v>0.1461350643747365</v>
      </c>
      <c r="K11" s="27">
        <f t="shared" si="3"/>
        <v>47645743.645516977</v>
      </c>
      <c r="L11" s="56">
        <v>190734000</v>
      </c>
    </row>
    <row r="12" spans="1:12" ht="15.75" customHeight="1">
      <c r="A12" s="3">
        <v>2027</v>
      </c>
      <c r="B12" s="25">
        <v>2805541</v>
      </c>
      <c r="C12" s="26">
        <v>15358200.000000006</v>
      </c>
      <c r="D12" s="26">
        <v>7411700.0000000019</v>
      </c>
      <c r="E12" s="26">
        <v>17710400</v>
      </c>
      <c r="F12" s="26">
        <v>13766300</v>
      </c>
      <c r="G12" s="26">
        <v>12445000</v>
      </c>
      <c r="H12" s="27">
        <f t="shared" si="2"/>
        <v>51333400</v>
      </c>
      <c r="I12" s="28">
        <f t="shared" si="0"/>
        <v>3308667.5799422786</v>
      </c>
      <c r="J12" s="29">
        <f t="shared" si="1"/>
        <v>0.14438357872262508</v>
      </c>
      <c r="K12" s="27">
        <f t="shared" si="3"/>
        <v>48024732.420057721</v>
      </c>
      <c r="L12" s="56">
        <v>192287600</v>
      </c>
    </row>
    <row r="13" spans="1:12" ht="15.75" customHeight="1">
      <c r="A13" s="3">
        <v>2028</v>
      </c>
      <c r="B13" s="25">
        <v>2773236</v>
      </c>
      <c r="C13" s="26">
        <v>15007400.000000007</v>
      </c>
      <c r="D13" s="26">
        <v>7371900.0000000019</v>
      </c>
      <c r="E13" s="26">
        <v>17476300</v>
      </c>
      <c r="F13" s="26">
        <v>14106100</v>
      </c>
      <c r="G13" s="26">
        <v>12722000</v>
      </c>
      <c r="H13" s="27">
        <f t="shared" si="2"/>
        <v>51676300</v>
      </c>
      <c r="I13" s="28">
        <f t="shared" si="0"/>
        <v>3270569.2216684073</v>
      </c>
      <c r="J13" s="29">
        <f t="shared" si="1"/>
        <v>0.14265533716616713</v>
      </c>
      <c r="K13" s="27">
        <f t="shared" si="3"/>
        <v>48405730.778331593</v>
      </c>
      <c r="L13" s="56">
        <v>193841200</v>
      </c>
    </row>
    <row r="14" spans="1:12" ht="15.75" customHeight="1">
      <c r="A14" s="3">
        <v>2029</v>
      </c>
      <c r="B14" s="25">
        <v>2739273</v>
      </c>
      <c r="C14" s="26">
        <v>14656600.000000007</v>
      </c>
      <c r="D14" s="26">
        <v>7332100.0000000009</v>
      </c>
      <c r="E14" s="26">
        <v>17242200</v>
      </c>
      <c r="F14" s="26">
        <v>14445900</v>
      </c>
      <c r="G14" s="26">
        <v>12999000</v>
      </c>
      <c r="H14" s="27">
        <f t="shared" si="2"/>
        <v>52019200</v>
      </c>
      <c r="I14" s="28">
        <f t="shared" si="0"/>
        <v>3230515.5289875376</v>
      </c>
      <c r="J14" s="29">
        <f t="shared" si="1"/>
        <v>0.14094988004429135</v>
      </c>
      <c r="K14" s="27">
        <f t="shared" si="3"/>
        <v>48788684.471012466</v>
      </c>
      <c r="L14" s="56">
        <v>195394800</v>
      </c>
    </row>
    <row r="15" spans="1:12" ht="15.75" customHeight="1">
      <c r="A15" s="3">
        <v>2030</v>
      </c>
      <c r="B15" s="25">
        <v>2703670</v>
      </c>
      <c r="C15" s="26">
        <v>14305800.000000007</v>
      </c>
      <c r="D15" s="26">
        <v>7292300.0000000009</v>
      </c>
      <c r="E15" s="26">
        <v>17008100</v>
      </c>
      <c r="F15" s="26">
        <v>14785700</v>
      </c>
      <c r="G15" s="26">
        <v>13276000</v>
      </c>
      <c r="H15" s="27">
        <f t="shared" si="2"/>
        <v>52362100</v>
      </c>
      <c r="I15" s="28">
        <f t="shared" si="0"/>
        <v>3188527.7298968509</v>
      </c>
      <c r="J15" s="29">
        <f t="shared" si="1"/>
        <v>0.139266759736527</v>
      </c>
      <c r="K15" s="27">
        <f t="shared" si="3"/>
        <v>49173572.270103149</v>
      </c>
      <c r="L15" s="56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33" sqref="A33"/>
    </sheetView>
  </sheetViews>
  <sheetFormatPr baseColWidth="10" defaultColWidth="14.5" defaultRowHeight="15.75" customHeight="1" x14ac:dyDescent="0"/>
  <cols>
    <col min="1" max="1" width="22.33203125" customWidth="1"/>
  </cols>
  <sheetData>
    <row r="1" spans="1:7" ht="15.75" customHeight="1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79</v>
      </c>
    </row>
    <row r="2" spans="1:7" ht="15.75" customHeight="1">
      <c r="A2" t="s">
        <v>11</v>
      </c>
      <c r="B2" s="24">
        <v>7.0000000000000001E-3</v>
      </c>
      <c r="C2" s="15">
        <v>0</v>
      </c>
      <c r="D2" s="15">
        <v>0</v>
      </c>
      <c r="E2" s="15">
        <v>0</v>
      </c>
      <c r="F2" s="15">
        <v>0</v>
      </c>
      <c r="G2" s="20">
        <v>0</v>
      </c>
    </row>
    <row r="3" spans="1:7" ht="15.75" customHeight="1">
      <c r="A3" t="s">
        <v>16</v>
      </c>
      <c r="B3" s="24">
        <v>0.19900000000000001</v>
      </c>
      <c r="C3" s="15">
        <v>0</v>
      </c>
      <c r="D3" s="15">
        <v>0</v>
      </c>
      <c r="E3" s="15">
        <v>0</v>
      </c>
      <c r="F3" s="15">
        <v>0</v>
      </c>
      <c r="G3" s="20">
        <v>0</v>
      </c>
    </row>
    <row r="4" spans="1:7" ht="15.75" customHeight="1">
      <c r="A4" t="s">
        <v>17</v>
      </c>
      <c r="B4" s="24">
        <v>5.8999999999999997E-2</v>
      </c>
      <c r="C4" s="15">
        <v>0</v>
      </c>
      <c r="D4" s="15">
        <v>0</v>
      </c>
      <c r="E4" s="15">
        <v>0</v>
      </c>
      <c r="F4" s="15">
        <v>0</v>
      </c>
      <c r="G4" s="20">
        <v>0</v>
      </c>
    </row>
    <row r="5" spans="1:7" ht="15.75" customHeight="1">
      <c r="A5" t="s">
        <v>19</v>
      </c>
      <c r="B5" s="24">
        <v>0.22900000000000001</v>
      </c>
      <c r="C5" s="15">
        <v>0</v>
      </c>
      <c r="D5" s="15">
        <v>0</v>
      </c>
      <c r="E5" s="15">
        <v>0</v>
      </c>
      <c r="F5" s="15">
        <v>0</v>
      </c>
      <c r="G5" s="20">
        <v>0</v>
      </c>
    </row>
    <row r="6" spans="1:7" ht="15.75" customHeight="1">
      <c r="A6" t="s">
        <v>22</v>
      </c>
      <c r="B6" s="24">
        <v>0.29699999999999999</v>
      </c>
      <c r="C6" s="15">
        <v>0</v>
      </c>
      <c r="D6" s="15">
        <v>0</v>
      </c>
      <c r="E6" s="15">
        <v>0</v>
      </c>
      <c r="F6" s="15">
        <v>0</v>
      </c>
      <c r="G6" s="20">
        <v>0</v>
      </c>
    </row>
    <row r="7" spans="1:7" ht="15.75" customHeight="1">
      <c r="A7" t="s">
        <v>23</v>
      </c>
      <c r="B7" s="24">
        <v>6.0000000000000001E-3</v>
      </c>
      <c r="C7" s="15">
        <v>0</v>
      </c>
      <c r="D7" s="15">
        <v>0</v>
      </c>
      <c r="E7" s="15">
        <v>0</v>
      </c>
      <c r="F7" s="15">
        <v>0</v>
      </c>
      <c r="G7" s="20">
        <v>0</v>
      </c>
    </row>
    <row r="8" spans="1:7" ht="15.75" customHeight="1">
      <c r="A8" t="s">
        <v>25</v>
      </c>
      <c r="B8" s="24">
        <v>0.127</v>
      </c>
      <c r="C8" s="15">
        <v>0</v>
      </c>
      <c r="D8" s="15">
        <v>0</v>
      </c>
      <c r="E8" s="15">
        <v>0</v>
      </c>
      <c r="F8" s="15">
        <v>0</v>
      </c>
      <c r="G8" s="20">
        <v>0</v>
      </c>
    </row>
    <row r="9" spans="1:7" ht="15.75" customHeight="1">
      <c r="A9" t="s">
        <v>26</v>
      </c>
      <c r="B9" s="24">
        <v>7.5999999999999998E-2</v>
      </c>
      <c r="C9" s="15">
        <v>0</v>
      </c>
      <c r="D9" s="15">
        <v>0</v>
      </c>
      <c r="E9" s="15">
        <v>0</v>
      </c>
      <c r="F9" s="15">
        <v>0</v>
      </c>
      <c r="G9" s="20">
        <v>0</v>
      </c>
    </row>
    <row r="10" spans="1:7" ht="15.75" customHeight="1">
      <c r="A10" t="s">
        <v>29</v>
      </c>
      <c r="B10" s="24">
        <v>0</v>
      </c>
      <c r="C10" s="24">
        <v>0.14810000000000001</v>
      </c>
      <c r="D10" s="24">
        <v>0.14810000000000001</v>
      </c>
      <c r="E10" s="24">
        <v>0.14810000000000001</v>
      </c>
      <c r="F10" s="24">
        <v>0.14810000000000001</v>
      </c>
      <c r="G10" s="20">
        <v>0</v>
      </c>
    </row>
    <row r="11" spans="1:7" ht="15.75" customHeight="1">
      <c r="A11" t="s">
        <v>31</v>
      </c>
      <c r="B11" s="24">
        <v>0</v>
      </c>
      <c r="C11" s="24">
        <v>0.2883</v>
      </c>
      <c r="D11" s="24">
        <v>0.2883</v>
      </c>
      <c r="E11" s="24">
        <v>0.2883</v>
      </c>
      <c r="F11" s="24">
        <v>0.2883</v>
      </c>
      <c r="G11" s="20">
        <v>0</v>
      </c>
    </row>
    <row r="12" spans="1:7" ht="15.75" customHeight="1">
      <c r="A12" t="s">
        <v>32</v>
      </c>
      <c r="B12" s="24">
        <v>0</v>
      </c>
      <c r="C12" s="24">
        <v>4.1000000000000002E-2</v>
      </c>
      <c r="D12" s="24">
        <v>4.1000000000000002E-2</v>
      </c>
      <c r="E12" s="24">
        <v>4.1000000000000002E-2</v>
      </c>
      <c r="F12" s="24">
        <v>4.1000000000000002E-2</v>
      </c>
      <c r="G12" s="20">
        <v>0</v>
      </c>
    </row>
    <row r="13" spans="1:7" ht="15.75" customHeight="1">
      <c r="A13" t="s">
        <v>33</v>
      </c>
      <c r="B13" s="15">
        <v>0</v>
      </c>
      <c r="C13" s="24">
        <v>5.0099999999999999E-2</v>
      </c>
      <c r="D13" s="24">
        <v>5.0099999999999999E-2</v>
      </c>
      <c r="E13" s="24">
        <v>5.0099999999999999E-2</v>
      </c>
      <c r="F13" s="24">
        <v>5.0099999999999999E-2</v>
      </c>
      <c r="G13" s="20">
        <v>0</v>
      </c>
    </row>
    <row r="14" spans="1:7" ht="15.75" customHeight="1">
      <c r="A14" t="s">
        <v>34</v>
      </c>
      <c r="B14" s="15">
        <v>0</v>
      </c>
      <c r="C14" s="24">
        <v>6.0000000000000001E-3</v>
      </c>
      <c r="D14" s="24">
        <v>6.0000000000000001E-3</v>
      </c>
      <c r="E14" s="24">
        <v>6.0000000000000001E-3</v>
      </c>
      <c r="F14" s="24">
        <v>6.0000000000000001E-3</v>
      </c>
      <c r="G14" s="20">
        <v>0</v>
      </c>
    </row>
    <row r="15" spans="1:7" ht="15.75" customHeight="1">
      <c r="A15" t="s">
        <v>35</v>
      </c>
      <c r="B15" s="15">
        <v>0</v>
      </c>
      <c r="C15" s="24">
        <v>0.01</v>
      </c>
      <c r="D15" s="24">
        <v>0.01</v>
      </c>
      <c r="E15" s="24">
        <v>0.01</v>
      </c>
      <c r="F15" s="24">
        <v>0.01</v>
      </c>
      <c r="G15" s="20">
        <v>0</v>
      </c>
    </row>
    <row r="16" spans="1:7" ht="15.75" customHeight="1">
      <c r="A16" t="s">
        <v>36</v>
      </c>
      <c r="B16" s="15">
        <v>0</v>
      </c>
      <c r="C16" s="24">
        <v>0</v>
      </c>
      <c r="D16" s="24">
        <v>0</v>
      </c>
      <c r="E16" s="24">
        <v>0</v>
      </c>
      <c r="F16" s="24">
        <v>0</v>
      </c>
      <c r="G16" s="20">
        <v>0</v>
      </c>
    </row>
    <row r="17" spans="1:7" ht="15.75" customHeight="1">
      <c r="A17" t="s">
        <v>37</v>
      </c>
      <c r="B17" s="15">
        <v>0</v>
      </c>
      <c r="C17" s="24">
        <v>0.14510000000000001</v>
      </c>
      <c r="D17" s="24">
        <v>0.14510000000000001</v>
      </c>
      <c r="E17" s="24">
        <v>0.14510000000000001</v>
      </c>
      <c r="F17" s="24">
        <v>0.14510000000000001</v>
      </c>
      <c r="G17" s="20">
        <v>0</v>
      </c>
    </row>
    <row r="18" spans="1:7" ht="15.75" customHeight="1">
      <c r="A18" t="s">
        <v>38</v>
      </c>
      <c r="B18" s="15">
        <v>0</v>
      </c>
      <c r="C18" s="24">
        <v>0.31130000000000002</v>
      </c>
      <c r="D18" s="24">
        <v>0.31130000000000002</v>
      </c>
      <c r="E18" s="24">
        <v>0.31130000000000002</v>
      </c>
      <c r="F18" s="24">
        <v>0.31130000000000002</v>
      </c>
      <c r="G18" s="20">
        <v>0</v>
      </c>
    </row>
    <row r="19" spans="1:7" ht="15.75" customHeight="1">
      <c r="A19" t="s">
        <v>98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38">
        <v>2.5899999999999999E-2</v>
      </c>
    </row>
    <row r="20" spans="1:7" ht="15.75" customHeight="1">
      <c r="A20" t="s">
        <v>99</v>
      </c>
      <c r="B20" s="20">
        <v>0</v>
      </c>
      <c r="C20" s="20">
        <v>0</v>
      </c>
      <c r="D20" s="20">
        <v>0</v>
      </c>
      <c r="E20" s="20">
        <v>0</v>
      </c>
      <c r="F20" s="20">
        <v>0</v>
      </c>
      <c r="G20" s="38">
        <v>7.1000000000000004E-3</v>
      </c>
    </row>
    <row r="21" spans="1:7" ht="15.75" customHeight="1">
      <c r="A21" t="s">
        <v>100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38">
        <v>0.25590000000000002</v>
      </c>
    </row>
    <row r="22" spans="1:7" ht="15.75" customHeight="1">
      <c r="A22" t="s">
        <v>101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38">
        <v>0.1464</v>
      </c>
    </row>
    <row r="23" spans="1:7" ht="15.75" customHeight="1">
      <c r="A23" t="s">
        <v>102</v>
      </c>
      <c r="B23" s="20">
        <v>0</v>
      </c>
      <c r="C23" s="20">
        <v>0</v>
      </c>
      <c r="D23" s="20">
        <v>0</v>
      </c>
      <c r="E23" s="20">
        <v>0</v>
      </c>
      <c r="F23" s="20">
        <v>0</v>
      </c>
      <c r="G23" s="38">
        <v>1.7600000000000001E-2</v>
      </c>
    </row>
    <row r="24" spans="1:7" ht="15.75" customHeight="1">
      <c r="A24" t="s">
        <v>103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38">
        <v>1.8100000000000002E-2</v>
      </c>
    </row>
    <row r="25" spans="1:7" ht="15.75" customHeight="1">
      <c r="A25" t="s">
        <v>104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38">
        <v>1.14E-2</v>
      </c>
    </row>
    <row r="26" spans="1:7" ht="15.75" customHeight="1">
      <c r="A26" t="s">
        <v>105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  <c r="G26" s="38">
        <v>0.15129999999999999</v>
      </c>
    </row>
    <row r="27" spans="1:7" ht="15.75" customHeight="1">
      <c r="A27" t="s">
        <v>106</v>
      </c>
      <c r="B27" s="20">
        <v>0</v>
      </c>
      <c r="C27" s="20">
        <v>0</v>
      </c>
      <c r="D27" s="20">
        <v>0</v>
      </c>
      <c r="E27" s="20">
        <v>0</v>
      </c>
      <c r="F27" s="20">
        <v>0</v>
      </c>
      <c r="G27" s="38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"/>
    </sheetView>
  </sheetViews>
  <sheetFormatPr baseColWidth="10" defaultColWidth="14.5" defaultRowHeight="15.75" customHeight="1" x14ac:dyDescent="0"/>
  <sheetData>
    <row r="1" spans="1:6" ht="15.75" customHeight="1">
      <c r="A1" s="4" t="s">
        <v>44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>
      <c r="A2" s="4" t="s">
        <v>29</v>
      </c>
      <c r="B2" s="16">
        <v>2.4300000000000002</v>
      </c>
      <c r="C2" s="16">
        <v>2.4300000000000002</v>
      </c>
      <c r="D2" s="16">
        <v>3.71</v>
      </c>
      <c r="E2" s="16">
        <v>3</v>
      </c>
      <c r="F2" s="16">
        <v>1.92</v>
      </c>
    </row>
    <row r="3" spans="1:6" ht="15.75" customHeight="1">
      <c r="A3" t="s">
        <v>168</v>
      </c>
      <c r="B3" s="35">
        <v>5.1999999999999998E-2</v>
      </c>
      <c r="C3" s="35">
        <v>5.1999999999999998E-2</v>
      </c>
      <c r="D3" s="35">
        <v>5.1999999999999998E-2</v>
      </c>
      <c r="E3" s="35">
        <v>5.1999999999999998E-2</v>
      </c>
      <c r="F3" s="35">
        <v>5.1999999999999998E-2</v>
      </c>
    </row>
    <row r="4" spans="1:6" ht="15.75" customHeight="1">
      <c r="A4" s="4" t="s">
        <v>31</v>
      </c>
      <c r="B4" s="14">
        <v>3.5999999999999997E-2</v>
      </c>
      <c r="C4" s="14">
        <v>3.5999999999999997E-2</v>
      </c>
      <c r="D4" s="14">
        <v>3.5999999999999997E-2</v>
      </c>
      <c r="E4" s="14">
        <v>3.5999999999999997E-2</v>
      </c>
      <c r="F4" s="14">
        <v>3.5999999999999997E-2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C15" sqref="C15"/>
    </sheetView>
  </sheetViews>
  <sheetFormatPr baseColWidth="10" defaultRowHeight="12" x14ac:dyDescent="0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>
      <c r="A1" s="11" t="s">
        <v>117</v>
      </c>
      <c r="B1" s="11" t="s">
        <v>80</v>
      </c>
      <c r="C1" s="11" t="s">
        <v>81</v>
      </c>
      <c r="D1" s="11" t="s">
        <v>97</v>
      </c>
      <c r="E1" s="11" t="s">
        <v>82</v>
      </c>
    </row>
    <row r="2" spans="1:5">
      <c r="A2" s="11" t="s">
        <v>95</v>
      </c>
      <c r="B2" t="s">
        <v>6</v>
      </c>
      <c r="C2" s="48"/>
      <c r="D2" s="20">
        <v>0</v>
      </c>
      <c r="E2" s="20">
        <v>0</v>
      </c>
    </row>
    <row r="3" spans="1:5">
      <c r="A3" s="11"/>
      <c r="B3" t="s">
        <v>7</v>
      </c>
      <c r="C3" s="49"/>
      <c r="D3" s="20">
        <v>0</v>
      </c>
      <c r="E3" s="20">
        <v>0</v>
      </c>
    </row>
    <row r="4" spans="1:5">
      <c r="A4" s="11"/>
      <c r="B4" t="s">
        <v>8</v>
      </c>
      <c r="C4" s="39">
        <v>0.74</v>
      </c>
      <c r="D4" s="20">
        <v>0</v>
      </c>
      <c r="E4" s="20">
        <v>0</v>
      </c>
    </row>
    <row r="5" spans="1:5">
      <c r="A5" s="11"/>
      <c r="B5" t="s">
        <v>9</v>
      </c>
      <c r="C5" s="39">
        <v>0.55000000000000004</v>
      </c>
      <c r="D5" s="20">
        <v>0</v>
      </c>
      <c r="E5" s="20">
        <v>0</v>
      </c>
    </row>
    <row r="6" spans="1:5">
      <c r="A6" s="11"/>
      <c r="B6" t="s">
        <v>10</v>
      </c>
      <c r="C6" s="42">
        <v>0.42699999999999999</v>
      </c>
      <c r="D6" s="20">
        <v>0</v>
      </c>
      <c r="E6" s="20">
        <v>0</v>
      </c>
    </row>
    <row r="7" spans="1:5">
      <c r="A7" s="11"/>
      <c r="B7" t="s">
        <v>83</v>
      </c>
      <c r="C7" s="20">
        <v>0</v>
      </c>
      <c r="D7" s="37">
        <v>0.43469999999999998</v>
      </c>
      <c r="E7" s="37">
        <v>0.48149999999999998</v>
      </c>
    </row>
    <row r="8" spans="1:5">
      <c r="A8" s="11"/>
      <c r="B8" t="s">
        <v>133</v>
      </c>
      <c r="C8" s="20">
        <v>0</v>
      </c>
      <c r="D8" s="37">
        <v>0.43469999999999998</v>
      </c>
      <c r="E8" s="37">
        <v>0.48149999999999998</v>
      </c>
    </row>
    <row r="9" spans="1:5">
      <c r="A9" s="11"/>
      <c r="B9" t="s">
        <v>134</v>
      </c>
      <c r="C9" s="20">
        <v>0</v>
      </c>
      <c r="D9" s="37">
        <v>0.43469999999999998</v>
      </c>
      <c r="E9" s="37">
        <v>0.48149999999999998</v>
      </c>
    </row>
    <row r="10" spans="1:5">
      <c r="A10" s="11"/>
      <c r="B10" t="s">
        <v>135</v>
      </c>
      <c r="C10" s="20">
        <v>0</v>
      </c>
      <c r="D10" s="37">
        <v>0.43469999999999998</v>
      </c>
      <c r="E10" s="37">
        <v>0.48149999999999998</v>
      </c>
    </row>
    <row r="11" spans="1:5">
      <c r="A11" s="11"/>
    </row>
    <row r="12" spans="1:5">
      <c r="A12" s="11"/>
    </row>
    <row r="13" spans="1:5">
      <c r="A13" s="11" t="s">
        <v>96</v>
      </c>
      <c r="B13" t="s">
        <v>6</v>
      </c>
      <c r="C13" s="48"/>
      <c r="D13" s="20">
        <v>0</v>
      </c>
      <c r="E13" s="20">
        <v>0</v>
      </c>
    </row>
    <row r="14" spans="1:5">
      <c r="B14" t="s">
        <v>7</v>
      </c>
      <c r="C14" s="50"/>
      <c r="D14" s="20">
        <v>0</v>
      </c>
      <c r="E14" s="20">
        <v>0</v>
      </c>
    </row>
    <row r="15" spans="1:5">
      <c r="B15" t="s">
        <v>8</v>
      </c>
      <c r="C15" s="40">
        <v>0.31079999999999997</v>
      </c>
      <c r="D15" s="20">
        <v>0</v>
      </c>
      <c r="E15" s="20">
        <v>0</v>
      </c>
    </row>
    <row r="16" spans="1:5">
      <c r="B16" t="s">
        <v>9</v>
      </c>
      <c r="C16" s="40">
        <v>0.23100000000000001</v>
      </c>
      <c r="D16" s="20">
        <v>0</v>
      </c>
      <c r="E16" s="20">
        <v>0</v>
      </c>
    </row>
    <row r="17" spans="1:5">
      <c r="B17" t="s">
        <v>10</v>
      </c>
      <c r="C17" s="40">
        <v>0.17934</v>
      </c>
      <c r="D17" s="20">
        <v>0</v>
      </c>
      <c r="E17" s="20">
        <v>0</v>
      </c>
    </row>
    <row r="18" spans="1:5">
      <c r="B18" t="s">
        <v>83</v>
      </c>
      <c r="C18" s="20">
        <v>0</v>
      </c>
      <c r="D18" s="37">
        <v>0.2238</v>
      </c>
      <c r="E18" s="37">
        <v>0.23580000000000001</v>
      </c>
    </row>
    <row r="19" spans="1:5">
      <c r="B19" t="s">
        <v>133</v>
      </c>
      <c r="C19" s="20">
        <v>0</v>
      </c>
      <c r="D19" s="37">
        <v>0.2238</v>
      </c>
      <c r="E19" s="37">
        <v>0.23580000000000001</v>
      </c>
    </row>
    <row r="20" spans="1:5">
      <c r="B20" t="s">
        <v>134</v>
      </c>
      <c r="C20" s="20">
        <v>0</v>
      </c>
      <c r="D20" s="37">
        <v>0.2238</v>
      </c>
      <c r="E20" s="37">
        <v>0.23580000000000001</v>
      </c>
    </row>
    <row r="21" spans="1:5">
      <c r="B21" t="s">
        <v>135</v>
      </c>
      <c r="C21" s="20">
        <v>0</v>
      </c>
      <c r="D21" s="37">
        <v>0.2238</v>
      </c>
      <c r="E21" s="37">
        <v>0.23580000000000001</v>
      </c>
    </row>
    <row r="24" spans="1:5">
      <c r="A24" s="11" t="s">
        <v>112</v>
      </c>
      <c r="B24" t="s">
        <v>113</v>
      </c>
      <c r="C24" s="41">
        <v>0.01</v>
      </c>
      <c r="D24" s="41">
        <v>0</v>
      </c>
      <c r="E24" s="41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G39" sqref="G39"/>
    </sheetView>
  </sheetViews>
  <sheetFormatPr baseColWidth="10" defaultColWidth="14.5" defaultRowHeight="15.75" customHeight="1" x14ac:dyDescent="0"/>
  <sheetData>
    <row r="1" spans="1:7" ht="15.75" customHeight="1">
      <c r="A1" s="1" t="s">
        <v>12</v>
      </c>
      <c r="B1" s="1" t="s">
        <v>13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ht="15.75" customHeight="1">
      <c r="A2" s="13" t="s">
        <v>14</v>
      </c>
      <c r="B2" s="13" t="s">
        <v>15</v>
      </c>
      <c r="C2" s="18">
        <v>63.4</v>
      </c>
      <c r="D2" s="18">
        <v>63.4</v>
      </c>
      <c r="E2" s="18">
        <v>49</v>
      </c>
      <c r="F2" s="18">
        <v>28</v>
      </c>
      <c r="G2" s="18">
        <v>25.35</v>
      </c>
    </row>
    <row r="3" spans="1:7" ht="15.75" customHeight="1">
      <c r="A3" s="12"/>
      <c r="B3" s="13" t="s">
        <v>24</v>
      </c>
      <c r="C3" s="18">
        <v>22.6</v>
      </c>
      <c r="D3" s="18">
        <v>22.6</v>
      </c>
      <c r="E3" s="18">
        <v>31.4</v>
      </c>
      <c r="F3" s="18">
        <v>33.9</v>
      </c>
      <c r="G3" s="18">
        <v>33.25</v>
      </c>
    </row>
    <row r="4" spans="1:7" ht="15.75" customHeight="1">
      <c r="A4" s="12"/>
      <c r="B4" s="13" t="s">
        <v>27</v>
      </c>
      <c r="C4" s="18">
        <v>10.199999999999999</v>
      </c>
      <c r="D4" s="18">
        <v>10.199999999999999</v>
      </c>
      <c r="E4" s="18">
        <v>14.7</v>
      </c>
      <c r="F4" s="18">
        <v>24.7</v>
      </c>
      <c r="G4" s="18">
        <v>28.1</v>
      </c>
    </row>
    <row r="5" spans="1:7" ht="15.75" customHeight="1">
      <c r="A5" s="12"/>
      <c r="B5" s="13" t="s">
        <v>28</v>
      </c>
      <c r="C5" s="18">
        <v>3.8</v>
      </c>
      <c r="D5" s="18">
        <v>3.8</v>
      </c>
      <c r="E5" s="18">
        <v>4.9000000000000004</v>
      </c>
      <c r="F5" s="18">
        <v>13.4</v>
      </c>
      <c r="G5" s="18">
        <v>13.3</v>
      </c>
    </row>
    <row r="8" spans="1:7" ht="15.75" customHeight="1">
      <c r="A8" s="4" t="s">
        <v>30</v>
      </c>
      <c r="B8" s="4" t="s">
        <v>15</v>
      </c>
      <c r="C8" s="18">
        <v>56.8</v>
      </c>
      <c r="D8" s="18">
        <v>56.8</v>
      </c>
      <c r="E8" s="18">
        <v>58.65</v>
      </c>
      <c r="F8" s="18">
        <v>54.9</v>
      </c>
      <c r="G8" s="18">
        <v>49</v>
      </c>
    </row>
    <row r="9" spans="1:7" ht="15.75" customHeight="1">
      <c r="B9" s="4" t="s">
        <v>24</v>
      </c>
      <c r="C9" s="18">
        <v>23.3</v>
      </c>
      <c r="D9" s="18">
        <v>23.3</v>
      </c>
      <c r="E9" s="18">
        <v>23.15</v>
      </c>
      <c r="F9" s="18">
        <v>30</v>
      </c>
      <c r="G9" s="18">
        <v>38.4</v>
      </c>
    </row>
    <row r="10" spans="1:7" ht="15.75" customHeight="1">
      <c r="B10" s="4" t="s">
        <v>27</v>
      </c>
      <c r="C10" s="18">
        <v>15</v>
      </c>
      <c r="D10" s="18">
        <v>15</v>
      </c>
      <c r="E10" s="18">
        <v>12.9</v>
      </c>
      <c r="F10" s="18">
        <v>11</v>
      </c>
      <c r="G10" s="18">
        <v>10.5</v>
      </c>
    </row>
    <row r="11" spans="1:7" ht="15.75" customHeight="1">
      <c r="B11" s="4" t="s">
        <v>28</v>
      </c>
      <c r="C11" s="18">
        <v>4.9000000000000004</v>
      </c>
      <c r="D11" s="18">
        <v>4.9000000000000004</v>
      </c>
      <c r="E11" s="18">
        <v>5.3</v>
      </c>
      <c r="F11" s="18">
        <v>4.0999999999999996</v>
      </c>
      <c r="G11" s="18">
        <v>2.1</v>
      </c>
    </row>
    <row r="14" spans="1:7" ht="15.75" customHeight="1">
      <c r="A14" s="4" t="s">
        <v>39</v>
      </c>
      <c r="B14" s="4" t="s">
        <v>40</v>
      </c>
      <c r="C14" s="18">
        <v>80.3</v>
      </c>
      <c r="D14" s="23">
        <v>46.2</v>
      </c>
      <c r="E14" s="18">
        <v>3.3</v>
      </c>
      <c r="F14" s="18">
        <v>0.7</v>
      </c>
      <c r="G14" s="22">
        <v>0</v>
      </c>
    </row>
    <row r="15" spans="1:7" ht="15.75" customHeight="1">
      <c r="B15" s="4" t="s">
        <v>41</v>
      </c>
      <c r="C15" s="18">
        <v>6.8</v>
      </c>
      <c r="D15" s="23">
        <v>16.3</v>
      </c>
      <c r="E15" s="22">
        <v>9.4</v>
      </c>
      <c r="F15" s="22">
        <v>4.5</v>
      </c>
      <c r="G15" s="22">
        <v>0</v>
      </c>
    </row>
    <row r="16" spans="1:7" ht="15.75" customHeight="1">
      <c r="B16" s="4" t="s">
        <v>42</v>
      </c>
      <c r="C16" s="18">
        <v>10.7</v>
      </c>
      <c r="D16" s="23">
        <v>37</v>
      </c>
      <c r="E16" s="18">
        <v>83.7</v>
      </c>
      <c r="F16" s="18">
        <v>87.9</v>
      </c>
      <c r="G16" s="22">
        <v>0</v>
      </c>
    </row>
    <row r="17" spans="2:7" ht="15.75" customHeight="1">
      <c r="B17" s="4" t="s">
        <v>43</v>
      </c>
      <c r="C17" s="22">
        <v>2.2000000000000002</v>
      </c>
      <c r="D17" s="23">
        <v>0.5</v>
      </c>
      <c r="E17" s="18">
        <v>3.6</v>
      </c>
      <c r="F17" s="18">
        <v>6.9</v>
      </c>
      <c r="G17" s="22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5"/>
  <sheetViews>
    <sheetView workbookViewId="0">
      <selection activeCell="D16" sqref="D16"/>
    </sheetView>
  </sheetViews>
  <sheetFormatPr baseColWidth="10" defaultColWidth="14.5" defaultRowHeight="15.75" customHeight="1" x14ac:dyDescent="0"/>
  <cols>
    <col min="2" max="2" width="23" customWidth="1"/>
  </cols>
  <sheetData>
    <row r="1" spans="1:6" ht="15.75" customHeight="1">
      <c r="A1" s="11" t="s">
        <v>118</v>
      </c>
      <c r="B1" s="11" t="s">
        <v>63</v>
      </c>
      <c r="C1" s="33" t="s">
        <v>45</v>
      </c>
      <c r="D1" s="11" t="s">
        <v>21</v>
      </c>
      <c r="E1" s="11" t="s">
        <v>20</v>
      </c>
      <c r="F1" s="11" t="s">
        <v>18</v>
      </c>
    </row>
    <row r="2" spans="1:6" ht="15.75" customHeight="1">
      <c r="A2" s="11" t="s">
        <v>12</v>
      </c>
      <c r="B2" t="s">
        <v>61</v>
      </c>
      <c r="C2" s="21">
        <f>1-D2-E2-F2</f>
        <v>0.49547179999999996</v>
      </c>
      <c r="D2" s="15">
        <v>0.3649</v>
      </c>
      <c r="E2" s="15">
        <v>0.1085</v>
      </c>
      <c r="F2" s="15">
        <v>3.1128200000000002E-2</v>
      </c>
    </row>
    <row r="3" spans="1:6" ht="15.75" customHeight="1">
      <c r="B3" t="s">
        <v>114</v>
      </c>
      <c r="C3" s="46"/>
      <c r="D3" s="12">
        <v>1.53</v>
      </c>
      <c r="E3" s="12">
        <v>1.32</v>
      </c>
      <c r="F3" s="12">
        <v>1.53</v>
      </c>
    </row>
    <row r="4" spans="1:6" ht="15.75" customHeight="1">
      <c r="B4" t="s">
        <v>62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>
      <c r="A5" s="11"/>
      <c r="C5" s="5"/>
    </row>
    <row r="6" spans="1:6" ht="15.75" customHeight="1">
      <c r="A6" s="11"/>
    </row>
    <row r="7" spans="1:6" ht="15.75" customHeight="1">
      <c r="B7" s="11" t="s">
        <v>5</v>
      </c>
      <c r="C7" s="33"/>
      <c r="D7" s="11"/>
      <c r="E7" s="11"/>
      <c r="F7" s="11"/>
    </row>
    <row r="8" spans="1:6" ht="15.75" customHeight="1">
      <c r="A8" s="11" t="s">
        <v>60</v>
      </c>
      <c r="B8" s="5" t="s">
        <v>11</v>
      </c>
      <c r="C8" s="5">
        <v>1</v>
      </c>
      <c r="D8">
        <v>1</v>
      </c>
      <c r="E8" s="5">
        <v>1</v>
      </c>
      <c r="F8" s="5">
        <v>1</v>
      </c>
    </row>
    <row r="9" spans="1:6" ht="15.75" customHeight="1">
      <c r="B9" s="5" t="s">
        <v>16</v>
      </c>
      <c r="C9" s="5">
        <v>1</v>
      </c>
      <c r="D9">
        <v>2.0099999999999998</v>
      </c>
      <c r="E9" s="5">
        <v>3.39</v>
      </c>
      <c r="F9" s="5">
        <v>11.89</v>
      </c>
    </row>
    <row r="10" spans="1:6" ht="15.75" customHeight="1">
      <c r="B10" s="5" t="s">
        <v>17</v>
      </c>
      <c r="C10" s="5">
        <v>1</v>
      </c>
      <c r="D10">
        <v>2.0099999999999998</v>
      </c>
      <c r="E10" s="5">
        <v>3.39</v>
      </c>
      <c r="F10" s="5">
        <v>11.89</v>
      </c>
    </row>
    <row r="11" spans="1:6" ht="15.75" customHeight="1">
      <c r="B11" s="5" t="s">
        <v>19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>
      <c r="B12" s="5" t="s">
        <v>22</v>
      </c>
      <c r="C12" s="5">
        <v>1</v>
      </c>
      <c r="D12">
        <v>1</v>
      </c>
      <c r="E12" s="5">
        <v>999.99</v>
      </c>
      <c r="F12" s="5">
        <v>999.99</v>
      </c>
    </row>
    <row r="13" spans="1:6" ht="15.75" customHeight="1">
      <c r="B13" s="5" t="s">
        <v>23</v>
      </c>
      <c r="C13" s="5">
        <v>1</v>
      </c>
      <c r="D13">
        <v>1</v>
      </c>
      <c r="E13" s="5">
        <v>1</v>
      </c>
      <c r="F13" s="5">
        <v>1</v>
      </c>
    </row>
    <row r="14" spans="1:6" ht="15.75" customHeight="1">
      <c r="B14" s="5" t="s">
        <v>46</v>
      </c>
      <c r="C14" s="5">
        <v>1</v>
      </c>
      <c r="D14">
        <v>1</v>
      </c>
      <c r="E14" s="5">
        <v>1</v>
      </c>
      <c r="F14" s="5">
        <v>1</v>
      </c>
    </row>
    <row r="15" spans="1:6" ht="15.75" customHeight="1">
      <c r="B15" s="5" t="s">
        <v>26</v>
      </c>
      <c r="C15" s="5">
        <v>1</v>
      </c>
      <c r="D15">
        <v>1</v>
      </c>
      <c r="E15" s="5">
        <v>1</v>
      </c>
      <c r="F15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topLeftCell="A73" workbookViewId="0">
      <selection activeCell="B53" sqref="B53"/>
    </sheetView>
  </sheetViews>
  <sheetFormatPr baseColWidth="10" defaultRowHeight="12" x14ac:dyDescent="0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>
      <c r="A1" s="11" t="s">
        <v>60</v>
      </c>
      <c r="B1" s="1" t="s">
        <v>5</v>
      </c>
      <c r="C1" s="1" t="s">
        <v>13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79</v>
      </c>
    </row>
    <row r="2" spans="1:9">
      <c r="A2" s="11" t="s">
        <v>14</v>
      </c>
      <c r="B2" t="s">
        <v>29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>
      <c r="C4" s="4" t="s">
        <v>27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>
      <c r="C5" s="4" t="s">
        <v>28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>
      <c r="B6" t="s">
        <v>31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>
      <c r="C8" s="4" t="s">
        <v>27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>
      <c r="C9" s="4" t="s">
        <v>28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>
      <c r="B10" t="s">
        <v>33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>
      <c r="C12" s="4" t="s">
        <v>27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>
      <c r="C13" s="4" t="s">
        <v>28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>
      <c r="B14" t="s">
        <v>34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>
      <c r="C16" s="4" t="s">
        <v>27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>
      <c r="C17" s="4" t="s">
        <v>28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>
      <c r="B18" t="s">
        <v>38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>
      <c r="C20" s="4" t="s">
        <v>27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>
      <c r="C21" s="4" t="s">
        <v>28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>
      <c r="A24" s="11" t="s">
        <v>30</v>
      </c>
      <c r="B24" t="s">
        <v>29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>
      <c r="C26" s="4" t="s">
        <v>27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>
      <c r="C27" s="4" t="s">
        <v>28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>
      <c r="B28" t="s">
        <v>31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>
      <c r="C30" s="4" t="s">
        <v>27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>
      <c r="C31" s="4" t="s">
        <v>28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>
      <c r="B32" t="s">
        <v>33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>
      <c r="C34" s="4" t="s">
        <v>27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>
      <c r="C35" s="4" t="s">
        <v>28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>
      <c r="B36" t="s">
        <v>34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>
      <c r="C38" s="4" t="s">
        <v>27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>
      <c r="C39" s="4" t="s">
        <v>28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>
      <c r="B40" t="s">
        <v>38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>
      <c r="C42" s="4" t="s">
        <v>27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>
      <c r="C43" s="4" t="s">
        <v>28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>
      <c r="A46" s="11" t="s">
        <v>39</v>
      </c>
      <c r="B46" t="s">
        <v>11</v>
      </c>
      <c r="C46" s="4" t="s">
        <v>40</v>
      </c>
      <c r="D46" s="12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>
      <c r="C47" s="4" t="s">
        <v>41</v>
      </c>
      <c r="D47" s="13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>
      <c r="C48" s="4" t="s">
        <v>42</v>
      </c>
      <c r="D48" s="13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>
      <c r="C49" s="4" t="s">
        <v>43</v>
      </c>
      <c r="D49" s="13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>
      <c r="B50" t="s">
        <v>16</v>
      </c>
      <c r="C50" s="4" t="s">
        <v>40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>
      <c r="C51" s="4" t="s">
        <v>41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>
      <c r="C52" s="4" t="s">
        <v>42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>
      <c r="C53" s="4" t="s">
        <v>43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>
      <c r="B54" t="s">
        <v>17</v>
      </c>
      <c r="C54" s="4" t="s">
        <v>40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>
      <c r="C55" s="4" t="s">
        <v>41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>
      <c r="C56" s="4" t="s">
        <v>42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>
      <c r="C57" s="4" t="s">
        <v>43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>
      <c r="B58" t="s">
        <v>22</v>
      </c>
      <c r="C58" s="4" t="s">
        <v>40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>
      <c r="C59" s="4" t="s">
        <v>41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>
      <c r="C60" s="4" t="s">
        <v>42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>
      <c r="C61" s="4" t="s">
        <v>43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>
      <c r="B62" t="s">
        <v>29</v>
      </c>
      <c r="C62" s="4" t="s">
        <v>40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>
      <c r="C63" s="4" t="s">
        <v>41</v>
      </c>
      <c r="D63" s="13">
        <v>1</v>
      </c>
      <c r="E63" s="13">
        <v>2.2799999999999998</v>
      </c>
      <c r="F63" s="12">
        <v>1</v>
      </c>
      <c r="G63" s="12">
        <v>1</v>
      </c>
      <c r="H63" s="12">
        <v>1</v>
      </c>
      <c r="I63" s="4">
        <v>1</v>
      </c>
    </row>
    <row r="64" spans="2:9">
      <c r="C64" s="4" t="s">
        <v>42</v>
      </c>
      <c r="D64" s="13">
        <v>1</v>
      </c>
      <c r="E64" s="13">
        <v>4.62</v>
      </c>
      <c r="F64" s="12">
        <v>1</v>
      </c>
      <c r="G64" s="12">
        <v>1</v>
      </c>
      <c r="H64" s="12">
        <v>1</v>
      </c>
      <c r="I64" s="4">
        <v>1</v>
      </c>
    </row>
    <row r="65" spans="1:9">
      <c r="C65" s="4" t="s">
        <v>43</v>
      </c>
      <c r="D65" s="13">
        <v>1</v>
      </c>
      <c r="E65" s="13">
        <v>10.53</v>
      </c>
      <c r="F65" s="12">
        <v>2.1</v>
      </c>
      <c r="G65" s="12">
        <v>2.1</v>
      </c>
      <c r="H65" s="12">
        <v>1</v>
      </c>
      <c r="I65" s="4">
        <v>1</v>
      </c>
    </row>
    <row r="66" spans="1:9">
      <c r="B66" t="s">
        <v>31</v>
      </c>
      <c r="C66" s="4" t="s">
        <v>40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>
      <c r="C67" s="4" t="s">
        <v>41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>
      <c r="C68" s="4" t="s">
        <v>42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>
      <c r="C69" s="4" t="s">
        <v>43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>
      <c r="B70" t="s">
        <v>32</v>
      </c>
      <c r="C70" s="4" t="s">
        <v>40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>
      <c r="C71" s="4" t="s">
        <v>41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>
      <c r="C72" s="4" t="s">
        <v>42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>
      <c r="C73" s="4" t="s">
        <v>43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>
      <c r="A76" s="11" t="s">
        <v>129</v>
      </c>
      <c r="B76" t="s">
        <v>98</v>
      </c>
      <c r="C76" s="4" t="s">
        <v>119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>
      <c r="C77" s="4" t="s">
        <v>120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>
      <c r="B78" t="s">
        <v>99</v>
      </c>
      <c r="C78" s="4" t="s">
        <v>119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>
      <c r="C79" s="4" t="s">
        <v>120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>
      <c r="B80" t="s">
        <v>100</v>
      </c>
      <c r="C80" s="4" t="s">
        <v>119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>
      <c r="C81" s="4" t="s">
        <v>120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>
      <c r="A84" s="11" t="s">
        <v>111</v>
      </c>
      <c r="B84" s="12" t="s">
        <v>71</v>
      </c>
      <c r="C84" s="4" t="s">
        <v>40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>
      <c r="C85" s="4" t="s">
        <v>41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>
      <c r="C86" s="4" t="s">
        <v>42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>
      <c r="C87" s="4" t="s">
        <v>43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>
      <c r="A90" s="11" t="s">
        <v>130</v>
      </c>
      <c r="B90" t="s">
        <v>131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13"/>
  <sheetViews>
    <sheetView workbookViewId="0">
      <selection activeCell="B8" sqref="B8"/>
    </sheetView>
  </sheetViews>
  <sheetFormatPr baseColWidth="10" defaultRowHeight="12" x14ac:dyDescent="0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>
      <c r="A1" s="11" t="s">
        <v>52</v>
      </c>
      <c r="B1" s="1" t="s">
        <v>68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>
      <c r="A2" s="11" t="s">
        <v>122</v>
      </c>
      <c r="B2" t="s">
        <v>67</v>
      </c>
      <c r="C2" s="30"/>
      <c r="D2" s="4">
        <v>45</v>
      </c>
      <c r="E2" s="4">
        <v>361.6</v>
      </c>
      <c r="F2" s="4">
        <v>174.7</v>
      </c>
      <c r="G2" s="4">
        <v>174.7</v>
      </c>
    </row>
    <row r="3" spans="1:7">
      <c r="B3" s="4" t="s">
        <v>29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>
      <c r="A5" s="11" t="s">
        <v>121</v>
      </c>
      <c r="B5" s="4" t="s">
        <v>56</v>
      </c>
      <c r="C5" s="4">
        <v>1</v>
      </c>
      <c r="D5" s="4">
        <v>1</v>
      </c>
      <c r="E5" s="4">
        <v>1</v>
      </c>
      <c r="F5" s="4">
        <v>0.9</v>
      </c>
      <c r="G5" s="4">
        <v>0.9</v>
      </c>
    </row>
    <row r="6" spans="1:7">
      <c r="B6" s="4" t="s">
        <v>48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>
      <c r="B7" s="4" t="s">
        <v>49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>
      <c r="B8" s="4" t="s">
        <v>147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>
      <c r="B9" s="4" t="s">
        <v>132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>
      <c r="B10" s="4" t="s">
        <v>50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2" spans="1:7" ht="14">
      <c r="A12" s="11" t="s">
        <v>123</v>
      </c>
      <c r="B12" s="4" t="s">
        <v>57</v>
      </c>
      <c r="C12" s="6">
        <v>5.16</v>
      </c>
      <c r="D12" s="6">
        <v>5.16</v>
      </c>
      <c r="E12" s="6">
        <v>1</v>
      </c>
      <c r="F12" s="8">
        <v>1</v>
      </c>
      <c r="G12" s="8">
        <v>1</v>
      </c>
    </row>
    <row r="13" spans="1:7" ht="14">
      <c r="B13" s="4" t="s">
        <v>58</v>
      </c>
      <c r="C13" s="6">
        <v>1</v>
      </c>
      <c r="D13" s="6">
        <v>1</v>
      </c>
      <c r="E13" s="6">
        <v>1.82</v>
      </c>
      <c r="F13" s="8">
        <v>1.82</v>
      </c>
      <c r="G13" s="8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Appropriate breastfeeding</vt:lpstr>
      <vt:lpstr>Interventions target population</vt:lpstr>
      <vt:lpstr>Interventions birth outcomes</vt:lpstr>
      <vt:lpstr>Interventions anemia</vt:lpstr>
      <vt:lpstr>Interventions for children</vt:lpstr>
      <vt:lpstr>Interventions cost and coverage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2017-08-01T10:42:13Z</dcterms:created>
  <dcterms:modified xsi:type="dcterms:W3CDTF">2017-09-14T06:08:00Z</dcterms:modified>
</cp:coreProperties>
</file>