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60" yWindow="460" windowWidth="25340" windowHeight="136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<sst xmlns="http://schemas.openxmlformats.org/spreadsheetml/2006/main" count="321" uniqueCount="80">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</sst>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147911.56179969295</v>
      </c>
    </row>
    <row r="3" spans="1:2" ht="15.75" customHeight="1">
      <c r="A3" s="5" t="s">
        <v>8</v>
      </c>
      <c r="B3" s="24">
        <v>36237.042598196218</v>
      </c>
    </row>
    <row r="4" spans="1:2" ht="15.75" customHeight="1">
      <c r="A4" s="5" t="s">
        <v>9</v>
      </c>
      <c r="B4" s="25">
        <v>42607.024524064065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0.28999999999999998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36937.237999999998</v>
      </c>
    </row>
    <row r="3" spans="1:2" ht="15.75" customHeight="1">
      <c r="A3" s="4">
        <v>2018</v>
      </c>
      <c r="B3" s="17">
        <v>37637.469999999994</v>
      </c>
    </row>
    <row r="4" spans="1:2" ht="15.75" customHeight="1">
      <c r="A4" s="4">
        <v>2019</v>
      </c>
      <c r="B4" s="17">
        <v>38512.759999999995</v>
      </c>
    </row>
    <row r="5" spans="1:2" ht="15.75" customHeight="1">
      <c r="A5" s="4">
        <v>2020</v>
      </c>
      <c r="B5" s="17">
        <v>39212.991999999998</v>
      </c>
    </row>
    <row r="6" spans="1:2" ht="15.75" customHeight="1">
      <c r="A6" s="4">
        <v>2021</v>
      </c>
      <c r="B6" s="17">
        <v>39913.223999999995</v>
      </c>
    </row>
    <row r="7" spans="1:2" ht="15.75" customHeight="1">
      <c r="A7" s="4">
        <v>2022</v>
      </c>
      <c r="B7" s="17">
        <v>40788.513999999996</v>
      </c>
    </row>
    <row r="8" spans="1:2" ht="15.75" customHeight="1">
      <c r="A8" s="4">
        <v>2023</v>
      </c>
      <c r="B8" s="17">
        <v>41663.803999999996</v>
      </c>
    </row>
    <row r="9" spans="1:2" ht="15.75" customHeight="1">
      <c r="A9" s="4">
        <v>2024</v>
      </c>
      <c r="B9" s="17">
        <v>42364.035999999993</v>
      </c>
    </row>
    <row r="10" spans="1:2" ht="15.75" customHeight="1">
      <c r="A10" s="4">
        <v>2025</v>
      </c>
      <c r="B10" s="17">
        <v>43414.383999999998</v>
      </c>
    </row>
    <row r="11" spans="1:2" ht="15.75" customHeight="1">
      <c r="A11" s="4">
        <v>2026</v>
      </c>
      <c r="B11" s="17">
        <v>44289.673999999999</v>
      </c>
    </row>
    <row r="12" spans="1:2" ht="15.75" customHeight="1">
      <c r="A12" s="4">
        <v>2027</v>
      </c>
      <c r="B12" s="17">
        <v>45164.963999999993</v>
      </c>
    </row>
    <row r="13" spans="1:2" ht="15.75" customHeight="1">
      <c r="A13" s="4">
        <v>2028</v>
      </c>
      <c r="B13" s="17">
        <v>46040.253999999994</v>
      </c>
    </row>
    <row r="14" spans="1:2" ht="15.75" customHeight="1">
      <c r="A14" s="4">
        <v>2029</v>
      </c>
      <c r="B14" s="17">
        <v>47090.601999999999</v>
      </c>
    </row>
    <row r="15" spans="1:2" ht="15.75" customHeight="1">
      <c r="A15" s="4">
        <v>2030</v>
      </c>
      <c r="B15" s="17">
        <v>47965.891999999993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0.63400000000000001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0.25800000000000001</v>
      </c>
      <c r="E6" s="5"/>
      <c r="F6" s="5"/>
      <c r="G6" s="5"/>
    </row>
    <row r="7" spans="1:7" ht="15.75" customHeight="1">
      <c r="A7" s="5" t="s">
        <v>79</v>
      </c>
      <c r="B7" s="31">
        <v>0.24921725731321459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F12" sqref="F12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0.28999999999999998</v>
      </c>
      <c r="E3" s="4">
        <f>demographics!$B$6</f>
        <v>0.28999999999999998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0.28999999999999998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0.28999999999999998</v>
      </c>
      <c r="D3" s="15">
        <f>demographics!$B$5 * 'Interventions target population'!$G$4</f>
        <v>0.28999999999999998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2" sqref="F22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51.451172252812725</v>
      </c>
      <c r="D2" s="36">
        <f t="shared" ref="D2:G2" si="0">(1-_xlfn.NORM.DIST(_xlfn.NORM.INV(SUM(D4:D5)/100, 0, 1) + 1, 0, 1, TRUE)) * 100</f>
        <v>51.451172252812725</v>
      </c>
      <c r="E2" s="36">
        <f t="shared" si="0"/>
        <v>41.07157935601515</v>
      </c>
      <c r="F2" s="36">
        <f t="shared" si="0"/>
        <v>20.567826490992047</v>
      </c>
      <c r="G2" s="36">
        <f t="shared" si="0"/>
        <v>19.508506559759397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33.547664956489591</v>
      </c>
      <c r="D3" s="36">
        <f t="shared" ref="D3:G3" si="1" xml:space="preserve"> _xlfn.NORM.DIST(_xlfn.NORM.INV(SUM(D4:D5)/100,0,1)+1, 0, 1, TRUE)*100 - _xlfn.SUM(D4:D5)</f>
        <v>33.547664956489591</v>
      </c>
      <c r="E3" s="36">
        <f t="shared" si="1"/>
        <v>36.990629946310428</v>
      </c>
      <c r="F3" s="36">
        <f t="shared" si="1"/>
        <v>36.515313043891666</v>
      </c>
      <c r="G3" s="36">
        <f t="shared" si="1"/>
        <v>36.085795765821999</v>
      </c>
    </row>
    <row r="4" spans="1:7" ht="15.75" customHeight="1">
      <c r="B4" s="5" t="s">
        <v>32</v>
      </c>
      <c r="C4" s="32">
        <v>9.5362055257404119</v>
      </c>
      <c r="D4" s="32">
        <v>9.5362055257404119</v>
      </c>
      <c r="E4" s="32">
        <v>15.10659411647784</v>
      </c>
      <c r="F4" s="32">
        <v>27.116005764261587</v>
      </c>
      <c r="G4" s="32">
        <v>28.450398529119457</v>
      </c>
    </row>
    <row r="5" spans="1:7" ht="15.75" customHeight="1">
      <c r="B5" s="5" t="s">
        <v>33</v>
      </c>
      <c r="C5" s="32">
        <v>5.4649572649572651</v>
      </c>
      <c r="D5" s="32">
        <v>5.4649572649572651</v>
      </c>
      <c r="E5" s="32">
        <v>6.8311965811965818</v>
      </c>
      <c r="F5" s="32">
        <v>15.800854700854702</v>
      </c>
      <c r="G5" s="32">
        <v>15.955299145299145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f>92.6235294117647-0.02</f>
        <v>92.603529411764697</v>
      </c>
      <c r="D10" s="32">
        <f>59.9529411764706-0.031</f>
        <v>59.921941176470604</v>
      </c>
      <c r="E10" s="32">
        <v>1.7647058823529411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>
      <c r="B12" s="5" t="s">
        <v>47</v>
      </c>
      <c r="C12" s="33">
        <v>0</v>
      </c>
      <c r="D12" s="32">
        <v>24.740340030911902</v>
      </c>
      <c r="E12" s="32">
        <v>92.68245749613601</v>
      </c>
      <c r="F12" s="32">
        <v>71.431375579598139</v>
      </c>
      <c r="G12" s="7">
        <v>0</v>
      </c>
    </row>
    <row r="13" spans="1:7" ht="15.75" customHeight="1">
      <c r="B13" s="5" t="s">
        <v>48</v>
      </c>
      <c r="C13" s="34">
        <f>100-C12-C11-C10</f>
        <v>3.9215686275895223E-4</v>
      </c>
      <c r="D13" s="32">
        <f>100-D10-D11-D12</f>
        <v>-1.104736794271588E-3</v>
      </c>
      <c r="E13" s="32">
        <f>100-E12-E11-E10</f>
        <v>2.9400915234718328</v>
      </c>
      <c r="F13" s="32">
        <f>100-F12-F11-F10</f>
        <v>28.488232263539114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2.0753488372093027E-2</v>
      </c>
      <c r="B2" s="30">
        <v>0.10839186046511631</v>
      </c>
      <c r="C2" s="30">
        <v>0.17990116279069771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2.0476525423728815</v>
      </c>
      <c r="C2" s="35">
        <v>2.0476525423728815</v>
      </c>
      <c r="D2" s="35">
        <v>6.9428898305084754</v>
      </c>
      <c r="E2" s="35">
        <v>6.6869618644067801</v>
      </c>
      <c r="F2" s="35">
        <v>2.3356144067796611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2017-11-09T04:35:01Z</dcterms:modified>
</cp:coreProperties>
</file>