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1120" yWindow="0" windowWidth="22380" windowHeight="14260" tabRatio="500" firstSheet="21" activeTab="22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Distributions births" sheetId="36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Interventions target population" sheetId="21" r:id="rId15"/>
    <sheet name="Interventions birth outcomes" sheetId="22" r:id="rId16"/>
    <sheet name="Interventions anemia" sheetId="30" r:id="rId17"/>
    <sheet name="Interventions wasting" sheetId="31" r:id="rId18"/>
    <sheet name="Interventions for PW" sheetId="38" r:id="rId19"/>
    <sheet name="Interventions for children" sheetId="28" r:id="rId20"/>
    <sheet name="Interventions family planning" sheetId="34" r:id="rId21"/>
    <sheet name="Interventions birth age" sheetId="37" r:id="rId22"/>
    <sheet name="Interventions cost and coverage" sheetId="20" r:id="rId2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37" i="21" l="1"/>
  <c r="E3" i="37"/>
  <c r="D3" i="37"/>
  <c r="C3" i="37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39" i="20"/>
  <c r="D12" i="35"/>
  <c r="C12" i="35"/>
  <c r="D11" i="35"/>
  <c r="C11" i="35"/>
  <c r="D10" i="35"/>
  <c r="C10" i="35"/>
  <c r="D9" i="35"/>
  <c r="C9" i="35"/>
  <c r="D8" i="35"/>
  <c r="C8" i="35"/>
  <c r="E14" i="27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1" i="22"/>
  <c r="C11" i="22"/>
  <c r="D9" i="22"/>
  <c r="C9" i="22"/>
  <c r="F43" i="21"/>
  <c r="G43" i="21"/>
  <c r="H43" i="21"/>
  <c r="I43" i="21"/>
  <c r="F44" i="21"/>
  <c r="G44" i="21"/>
  <c r="H44" i="21"/>
  <c r="I44" i="21"/>
  <c r="F45" i="21"/>
  <c r="G45" i="21"/>
  <c r="H45" i="21"/>
  <c r="I45" i="21"/>
  <c r="E45" i="21"/>
  <c r="E44" i="21"/>
  <c r="E43" i="21"/>
  <c r="D36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I38" i="21"/>
  <c r="H38" i="21"/>
  <c r="G38" i="21"/>
  <c r="F38" i="21"/>
  <c r="F39" i="21"/>
  <c r="E38" i="21"/>
  <c r="E39" i="21"/>
  <c r="I39" i="21"/>
  <c r="H39" i="21"/>
  <c r="G39" i="21"/>
  <c r="E40" i="21"/>
  <c r="I40" i="21"/>
  <c r="H40" i="21"/>
  <c r="G40" i="21"/>
  <c r="F40" i="21"/>
  <c r="I42" i="21"/>
  <c r="H42" i="21"/>
  <c r="G42" i="21"/>
  <c r="F42" i="21"/>
  <c r="E42" i="21"/>
  <c r="C42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3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fraction WRA &lt;18 years
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Ruth</author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</commentList>
</comments>
</file>

<file path=xl/comments18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0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4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5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B40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4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<sst xmlns="http://schemas.openxmlformats.org/spreadsheetml/2006/main" count="818" uniqueCount="260">
  <si>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</si>
  <si>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</si>
  <si>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</si>
  <si>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</si>
  <si>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</si>
  <si>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</si>
  <si>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</si>
  <si>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</si>
  <si>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</si>
  <si>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</si>
  <si>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</si>
  <si>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</si>
  <si>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</si>
  <si>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</si>
  <si>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</si>
  <si>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</si>
  <si>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</si>
  <si>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</si>
  <si>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</si>
  <si>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</si>
  <si>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</si>
  <si>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</si>
  <si>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</si>
  <si>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</si>
  <si>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</si>
  <si>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</si>
  <si>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</si>
  <si>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</si>
  <si>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</si>
  <si>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</si>
  <si>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</si>
  <si>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</si>
  <si>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</si>
  <si>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</si>
  <si>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</si>
  <si>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</si>
  <si>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</si>
  <si>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</si>
  <si>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</si>
  <si>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</si>
  <si>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</si>
  <si>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</si>
  <si>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</si>
  <si>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</si>
  <si>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</si>
  <si>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</si>
  <si>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</si>
  <si>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</si>
  <si>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</si>
  <si>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</si>
  <si>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</si>
  <si>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</si>
  <si>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</si>
  <si>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</si>
  <si>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</si>
  <si>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</si>
  <si>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</si>
  <si>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</si>
  <si>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</si>
  <si>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</si>
  <si>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</si>
  <si>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</si>
  <si>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</si>
  <si>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</si>
  <si>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</si>
  <si>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</si>
  <si>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</si>
  <si>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</si>
  <si>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</si>
  <si>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</si>
  <si>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</si>
  <si>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</si>
  <si>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</si>
  <si>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</si>
  <si>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</si>
  <si>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</si>
  <si>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</si>
  <si>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</si>
  <si>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</si>
  <si>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</si>
  <si>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</si>
  <si>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</si>
  <si>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</si>
  <si>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</si>
  <si>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</si>
  <si>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</si>
  <si>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</si>
  <si>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</si>
  <si>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</si>
  <si>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</si>
  <si>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</si>
  <si>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</si>
  <si>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</si>
  <si>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</si>
  <si>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</si>
  <si>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</si>
  <si>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</si>
  <si>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</si>
  <si>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</si>
  <si>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</si>
  <si>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</si>
  <si>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</si>
  <si>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</si>
  <si>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</si>
  <si>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</si>
  <si>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</si>
  <si>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</si>
  <si>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</si>
  <si>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</si>
  <si>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</si>
  <si>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</si>
  <si>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</si>
  <si>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</si>
  <si>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</si>
  <si>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</si>
  <si>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</si>
  <si>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</si>
  <si>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</si>
  <si>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</si>
  <si>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</si>
  <si>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</si>
  <si>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</si>
  <si>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</si>
  <si>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</si>
  <si>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</si>
  <si>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</si>
  <si>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</si>
  <si>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</si>
  <si>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</si>
  <si>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</si>
  <si>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</si>
  <si>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</si>
  <si>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</si>
  <si>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</si>
  <si>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</si>
  <si>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</si>
  <si>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</si>
  <si>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</si>
  <si>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</si>
  <si>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</si>
  <si>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</si>
  <si>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</si>
  <si>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</si>
  <si>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</si>
  <si>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</si>
  <si>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</si>
  <si>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</si>
  <si>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</si>
  <si>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</si>
  <si>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</si>
  <si>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</si>
  <si>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</si>
  <si>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</si>
  <si>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</si>
  <si>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</si>
  <si>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</si>
  <si>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</si>
  <si>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</si>
  <si>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</si>
  <si>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</si>
  <si>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</si>
  <si>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</si>
  <si>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</si>
  <si>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</si>
  <si>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</si>
  <si>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</si>
  <si>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</si>
  <si>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</si>
  <si>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</si>
  <si>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</si>
  <si>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</si>
  <si>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</si>
  <si>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</si>
  <si>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</si>
  <si>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</si>
  <si>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</si>
  <si>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</si>
  <si>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</si>
  <si>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</si>
  <si>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</si>
  <si>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</si>
  <si>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</si>
  <si>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</si>
  <si>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</si>
  <si>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</si>
  <si>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</si>
  <si>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</si>
  <si>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</si>
  <si>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</si>
  <si>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</si>
  <si>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</si>
  <si>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</si>
  <si>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</si>
  <si>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</si>
  <si>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</si>
  <si>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</si>
  <si>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</si>
  <si>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</si>
  <si>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</si>
  <si>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</si>
  <si>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</si>
  <si>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</si>
  <si>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</si>
  <si>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</si>
  <si>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</si>
  <si>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</si>
  <si>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</si>
  <si>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</si>
  <si>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</si>
  <si>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</si>
  <si>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</si>
  <si>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</si>
  <si>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</si>
  <si>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</si>
  <si>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</si>
  <si>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</si>
  <si>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</si>
  <si>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</si>
  <si>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</si>
  <si>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</si>
  <si>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</si>
  <si>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</si>
  <si>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</si>
  <si>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</si>
  <si>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</si>
  <si>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</si>
  <si>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</si>
  <si>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</si>
  <si>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</si>
  <si>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</si>
  <si>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</si>
  <si>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</si>
  <si>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</si>
  <si>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</si>
  <si>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</si>
  <si>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</si>
  <si>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</si>
  <si>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</si>
  <si>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</si>
  <si>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</si>
  <si>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</si>
  <si>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</si>
  <si>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</si>
  <si>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</si>
  <si>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</si>
  <si>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</si>
  <si>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Birth age intervention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</si>
  <si>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</si>
  <si>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</si>
  <si>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</si>
  <si>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</si>
  <si>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</si>
  <si>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</si>
  <si>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</si>
  <si>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</si>
  <si>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</t>
  </si>
  <si>
    <t>Calcium Supplementation</t>
  </si>
  <si>
    <t>Calcium supplementation</t>
  </si>
  <si>
    <t>Mg for pre-eclampsia</t>
  </si>
  <si>
    <t>Mg for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</si>
</sst>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9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8" fillId="0" borderId="0" xfId="0" applyFont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8" fillId="0" borderId="0" xfId="0" applyFont="1" applyFill="1" applyBorder="1" applyAlignment="1"/>
    <xf numFmtId="2" fontId="0" fillId="7" borderId="0" xfId="0" applyNumberFormat="1" applyFont="1" applyFill="1" applyAlignment="1"/>
    <xf numFmtId="0" fontId="14" fillId="0" borderId="3" xfId="0" applyFont="1" applyBorder="1" applyAlignment="1"/>
    <xf numFmtId="0" fontId="0" fillId="0" borderId="4" xfId="0" applyFont="1" applyBorder="1" applyAlignment="1"/>
    <xf numFmtId="0" fontId="0" fillId="9" borderId="5" xfId="0" applyFont="1" applyFill="1" applyBorder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9" borderId="7" xfId="0" applyFont="1" applyFill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9" borderId="9" xfId="0" applyFont="1" applyFill="1" applyBorder="1" applyAlignment="1"/>
    <xf numFmtId="0" fontId="0" fillId="0" borderId="10" xfId="0" applyFont="1" applyBorder="1" applyAlignment="1"/>
    <xf numFmtId="9" fontId="0" fillId="0" borderId="0" xfId="0" applyNumberFormat="1" applyFont="1" applyAlignment="1"/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/>
    </xf>
    <xf numFmtId="0" fontId="5" fillId="11" borderId="0" xfId="0" applyFont="1" applyFill="1" applyBorder="1" applyAlignment="1">
      <alignment horizontal="right"/>
    </xf>
    <xf numFmtId="0" fontId="5" fillId="8" borderId="0" xfId="0" applyFont="1" applyFill="1" applyBorder="1" applyAlignment="1">
      <alignment horizontal="right"/>
    </xf>
    <xf numFmtId="0" fontId="5" fillId="12" borderId="0" xfId="0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5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wrapText="1"/>
    </xf>
    <xf numFmtId="0" fontId="5" fillId="11" borderId="0" xfId="0" applyFont="1" applyFill="1" applyBorder="1" applyAlignment="1">
      <alignment horizontal="right" wrapText="1"/>
    </xf>
    <xf numFmtId="0" fontId="5" fillId="8" borderId="0" xfId="0" applyFont="1" applyFill="1" applyBorder="1" applyAlignment="1">
      <alignment horizontal="right" wrapText="1"/>
    </xf>
    <xf numFmtId="0" fontId="5" fillId="12" borderId="0" xfId="0" applyFont="1" applyFill="1" applyBorder="1" applyAlignment="1">
      <alignment horizontal="right" wrapText="1"/>
    </xf>
    <xf numFmtId="0" fontId="14" fillId="0" borderId="0" xfId="0" applyFont="1" applyBorder="1" applyAlignment="1"/>
    <xf numFmtId="0" fontId="4" fillId="0" borderId="0" xfId="0" applyFont="1" applyFill="1" applyBorder="1" applyAlignment="1">
      <alignment horizontal="right" wrapText="1"/>
    </xf>
    <xf numFmtId="4" fontId="5" fillId="0" borderId="0" xfId="0" applyNumberFormat="1" applyFont="1" applyFill="1" applyBorder="1"/>
    <xf numFmtId="0" fontId="14" fillId="0" borderId="0" xfId="0" applyFont="1" applyFill="1" applyAlignment="1">
      <alignment wrapText="1"/>
    </xf>
    <xf numFmtId="9" fontId="0" fillId="0" borderId="0" xfId="0" applyNumberFormat="1" applyFont="1" applyFill="1" applyAlignment="1"/>
    <xf numFmtId="0" fontId="14" fillId="2" borderId="1" xfId="0" applyNumberFormat="1" applyFont="1" applyFill="1" applyBorder="1" applyAlignment="1"/>
    <xf numFmtId="0" fontId="14" fillId="2" borderId="0" xfId="0" applyNumberFormat="1" applyFont="1" applyFill="1" applyBorder="1" applyAlignment="1"/>
    <xf numFmtId="0" fontId="14" fillId="2" borderId="0" xfId="0" applyFont="1" applyFill="1" applyBorder="1" applyAlignment="1"/>
    <xf numFmtId="0" fontId="5" fillId="0" borderId="0" xfId="0" applyFont="1" applyFill="1" applyAlignment="1">
      <alignment horizontal="right"/>
    </xf>
    <xf numFmtId="0" fontId="4" fillId="2" borderId="0" xfId="0" applyFont="1" applyFill="1" applyBorder="1" applyAlignment="1"/>
    <xf numFmtId="0" fontId="0" fillId="2" borderId="0" xfId="0" applyFont="1" applyFill="1" applyAlignment="1"/>
    <xf numFmtId="0" fontId="14" fillId="0" borderId="0" xfId="0" applyFont="1" applyAlignment="1">
      <alignment horizontal="center" vertical="center"/>
    </xf>
  </cellXfs>
  <cellStyles count="69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8" sqref="C8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0" t="s">
        <v>114</v>
      </c>
      <c r="B1" s="10" t="s">
        <v>62</v>
      </c>
      <c r="C1" s="10" t="s">
        <v>115</v>
      </c>
    </row>
    <row r="2" spans="1:3" ht="15.75" customHeight="1">
      <c r="A2" s="1" t="s">
        <v>63</v>
      </c>
      <c r="B2" s="4" t="s">
        <v>1</v>
      </c>
      <c r="C2" s="16">
        <v>15204000</v>
      </c>
    </row>
    <row r="3" spans="1:3" ht="15.75" customHeight="1">
      <c r="B3" s="4" t="s">
        <v>3</v>
      </c>
      <c r="C3" s="16">
        <v>3118117</v>
      </c>
    </row>
    <row r="4" spans="1:3" ht="15.75" customHeight="1">
      <c r="B4" s="33" t="s">
        <v>135</v>
      </c>
      <c r="C4" s="54">
        <v>171684000</v>
      </c>
    </row>
    <row r="5" spans="1:3" ht="15.75" customHeight="1">
      <c r="B5" s="4" t="s">
        <v>4</v>
      </c>
      <c r="C5" s="18">
        <f>(C3+C3*C16/(1000-C16))/(1-C15)</f>
        <v>3677298.8269880489</v>
      </c>
    </row>
    <row r="6" spans="1:3" ht="15.75" customHeight="1">
      <c r="B6" s="33" t="s">
        <v>72</v>
      </c>
      <c r="C6" s="19">
        <v>0.35199999999999998</v>
      </c>
    </row>
    <row r="7" spans="1:3" ht="15.75" customHeight="1">
      <c r="B7" s="4" t="s">
        <v>71</v>
      </c>
      <c r="C7" s="17">
        <v>0.36</v>
      </c>
    </row>
    <row r="8" spans="1:3" ht="15.75" customHeight="1">
      <c r="B8" s="33" t="s">
        <v>73</v>
      </c>
      <c r="C8" s="19">
        <v>0.1</v>
      </c>
    </row>
    <row r="9" spans="1:3" ht="15.75" customHeight="1">
      <c r="B9" s="4" t="s">
        <v>217</v>
      </c>
      <c r="C9" s="85">
        <v>0.5</v>
      </c>
    </row>
    <row r="10" spans="1:3" ht="15.75" customHeight="1">
      <c r="B10" s="4" t="s">
        <v>218</v>
      </c>
      <c r="C10" s="85">
        <v>0.3</v>
      </c>
    </row>
    <row r="11" spans="1:3" ht="15.75" customHeight="1">
      <c r="B11" s="4" t="s">
        <v>219</v>
      </c>
      <c r="C11" s="85">
        <v>0.1</v>
      </c>
    </row>
    <row r="12" spans="1:3" ht="15.75" customHeight="1">
      <c r="B12" s="33"/>
    </row>
    <row r="13" spans="1:3" ht="15.75" customHeight="1">
      <c r="B13" s="10"/>
      <c r="C13" s="1"/>
    </row>
    <row r="14" spans="1:3" ht="15.75" customHeight="1">
      <c r="A14" s="10" t="s">
        <v>141</v>
      </c>
      <c r="B14" t="s">
        <v>78</v>
      </c>
      <c r="C14" s="19">
        <v>176</v>
      </c>
    </row>
    <row r="15" spans="1:3" ht="15.75" customHeight="1">
      <c r="B15" t="s">
        <v>136</v>
      </c>
      <c r="C15" s="19">
        <v>0.13</v>
      </c>
    </row>
    <row r="16" spans="1:3" ht="15.75" customHeight="1">
      <c r="B16" t="s">
        <v>137</v>
      </c>
      <c r="C16" s="19">
        <v>25.36</v>
      </c>
    </row>
    <row r="17" spans="1:3" ht="15.75" customHeight="1">
      <c r="B17" t="s">
        <v>138</v>
      </c>
      <c r="C17" s="19">
        <v>25.4</v>
      </c>
    </row>
    <row r="18" spans="1:3" ht="15.75" customHeight="1">
      <c r="B18" t="s">
        <v>139</v>
      </c>
      <c r="C18" s="19">
        <v>34.68</v>
      </c>
    </row>
    <row r="19" spans="1:3" ht="15.75" customHeight="1">
      <c r="B19" t="s">
        <v>140</v>
      </c>
      <c r="C19" s="19">
        <v>39.32</v>
      </c>
    </row>
    <row r="21" spans="1:3" ht="15.75" customHeight="1">
      <c r="B21" s="10"/>
      <c r="C21" s="1"/>
    </row>
    <row r="22" spans="1:3" ht="15.75" customHeight="1">
      <c r="A22" s="10" t="s">
        <v>75</v>
      </c>
      <c r="B22" s="33" t="s">
        <v>77</v>
      </c>
      <c r="C22" s="44">
        <v>0.3</v>
      </c>
    </row>
    <row r="23" spans="1:3" ht="15.75" customHeight="1">
      <c r="B23" s="33" t="s">
        <v>106</v>
      </c>
      <c r="C23" s="44">
        <v>0.8</v>
      </c>
    </row>
    <row r="24" spans="1:3" ht="15.75" customHeight="1">
      <c r="B24" s="33" t="s">
        <v>107</v>
      </c>
      <c r="C24" s="44">
        <v>0.12</v>
      </c>
    </row>
    <row r="25" spans="1:3" ht="15.75" customHeight="1">
      <c r="B25" s="33" t="s">
        <v>108</v>
      </c>
      <c r="C25" s="44">
        <v>0.05</v>
      </c>
    </row>
    <row r="26" spans="1:3" ht="15.75" customHeight="1">
      <c r="B26" s="33" t="s">
        <v>76</v>
      </c>
      <c r="C26" s="44">
        <v>0.05</v>
      </c>
    </row>
    <row r="28" spans="1:3" ht="15.75" customHeight="1">
      <c r="B28" s="33"/>
    </row>
    <row r="29" spans="1:3" ht="15.75" customHeight="1">
      <c r="A29" s="10" t="s">
        <v>134</v>
      </c>
      <c r="B29" s="51" t="s">
        <v>82</v>
      </c>
      <c r="C29" s="52">
        <v>8634000</v>
      </c>
    </row>
    <row r="30" spans="1:3" ht="15" customHeight="1">
      <c r="B30" s="51" t="s">
        <v>128</v>
      </c>
      <c r="C30" s="52">
        <v>13550000</v>
      </c>
    </row>
    <row r="31" spans="1:3" ht="15.75" customHeight="1">
      <c r="B31" s="51" t="s">
        <v>129</v>
      </c>
      <c r="C31" s="52">
        <v>12394000</v>
      </c>
    </row>
    <row r="32" spans="1:3" ht="15.75" customHeight="1">
      <c r="B32" s="51" t="s">
        <v>130</v>
      </c>
      <c r="C32" s="52">
        <v>9148000</v>
      </c>
    </row>
    <row r="33" spans="1:3" ht="15.75" customHeight="1">
      <c r="B33" s="51"/>
      <c r="C33" s="53"/>
    </row>
    <row r="35" spans="1:3" ht="15.75" customHeight="1">
      <c r="A35" s="10" t="s">
        <v>125</v>
      </c>
      <c r="B35" s="42" t="s">
        <v>82</v>
      </c>
      <c r="C35" s="43">
        <v>0.29978973218277538</v>
      </c>
    </row>
    <row r="36" spans="1:3" ht="15.75" customHeight="1">
      <c r="B36" s="50" t="s">
        <v>128</v>
      </c>
      <c r="C36" s="43">
        <v>0.52556568434139284</v>
      </c>
    </row>
    <row r="37" spans="1:3" ht="15.75" customHeight="1">
      <c r="B37" s="50" t="s">
        <v>129</v>
      </c>
      <c r="C37" s="43">
        <v>0.16210210664201097</v>
      </c>
    </row>
    <row r="38" spans="1:3" ht="15.75" customHeight="1">
      <c r="B38" s="50" t="s">
        <v>130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workbookViewId="0">
      <selection activeCell="G11" sqref="G11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0" t="s">
        <v>220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>
      <c r="B7" s="4" t="s">
        <v>142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>
      <c r="B8" s="4" t="s">
        <v>127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>
      <c r="B10" s="4"/>
      <c r="C10" s="4"/>
      <c r="D10" s="4"/>
      <c r="E10" s="4"/>
      <c r="F10" s="4"/>
      <c r="G10" s="4"/>
    </row>
    <row r="11" spans="1:7">
      <c r="A11" s="10" t="s">
        <v>120</v>
      </c>
      <c r="B11" s="4" t="s">
        <v>176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>
      <c r="B12" s="86" t="s">
        <v>57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>
      <c r="B13" s="86" t="s">
        <v>161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>
      <c r="B14" s="86" t="s">
        <v>84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>
      <c r="B15" s="86" t="s">
        <v>172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4">
      <c r="A17" s="77" t="s">
        <v>122</v>
      </c>
      <c r="B17" s="76" t="s">
        <v>56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4">
      <c r="A18" s="78"/>
      <c r="B18" s="76" t="s">
        <v>57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/>
    <row r="20" spans="1:7">
      <c r="A20" s="10" t="s">
        <v>187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>
      <c r="A22" s="10" t="s">
        <v>188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53" sqref="F53"/>
    </sheetView>
  </sheetViews>
  <sheetFormatPr baseColWidth="10" defaultRowHeight="12" x14ac:dyDescent="0"/>
  <cols>
    <col min="1" max="1" width="43.33203125" customWidth="1"/>
    <col min="2" max="2" width="13.5" customWidth="1"/>
    <col min="3" max="3" width="13.1640625" customWidth="1"/>
  </cols>
  <sheetData>
    <row r="1" spans="1:10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>
      <c r="A2" s="10" t="s">
        <v>197</v>
      </c>
      <c r="B2" s="127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>
      <c r="B3" s="127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>
      <c r="B4" s="127"/>
      <c r="C4" t="s">
        <v>204</v>
      </c>
      <c r="D4" s="73">
        <f>D17^(1/2)</f>
        <v>1.0246950765959599</v>
      </c>
      <c r="E4" s="73">
        <f>E17^(1/3)</f>
        <v>1.0163963568148535</v>
      </c>
      <c r="F4" s="73">
        <f>F17^(1/4)</f>
        <v>1.0122722344290394</v>
      </c>
      <c r="G4" s="73">
        <f t="shared" ref="G4:H4" si="0">G17^(1/5)</f>
        <v>1.0098057976734853</v>
      </c>
      <c r="H4" s="73">
        <f t="shared" si="0"/>
        <v>1</v>
      </c>
      <c r="J4" s="73"/>
    </row>
    <row r="5" spans="1:10">
      <c r="B5" s="127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>
      <c r="B6" s="127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>
      <c r="B7" s="127"/>
      <c r="C7" t="s">
        <v>204</v>
      </c>
      <c r="D7" s="73">
        <f>D17^(1/2)</f>
        <v>1.0246950765959599</v>
      </c>
      <c r="E7" s="73">
        <f>E17^(1/3)</f>
        <v>1.0163963568148535</v>
      </c>
      <c r="F7" s="73">
        <f>F17^(1/4)</f>
        <v>1.0122722344290394</v>
      </c>
      <c r="G7" s="73">
        <f t="shared" ref="G7:H7" si="1">G17^(1/5)</f>
        <v>1.0098057976734853</v>
      </c>
      <c r="H7" s="73">
        <f t="shared" si="1"/>
        <v>1</v>
      </c>
    </row>
    <row r="8" spans="1:10">
      <c r="B8" s="127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>
      <c r="B9" s="127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>
      <c r="B10" s="127"/>
      <c r="C10" t="s">
        <v>204</v>
      </c>
      <c r="D10" s="73">
        <v>1</v>
      </c>
      <c r="E10" s="73">
        <f>E17^(1/3)</f>
        <v>1.0163963568148535</v>
      </c>
      <c r="F10" s="73">
        <f>F17^(1/4)</f>
        <v>1.0122722344290394</v>
      </c>
      <c r="G10" s="73">
        <f t="shared" ref="G10:H10" si="2">G17^(1/5)</f>
        <v>1.0098057976734853</v>
      </c>
      <c r="H10" s="73">
        <f t="shared" si="2"/>
        <v>1</v>
      </c>
    </row>
    <row r="11" spans="1:10">
      <c r="B11" s="127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>
      <c r="B12" s="127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>
      <c r="B13" s="127"/>
      <c r="C13" t="s">
        <v>204</v>
      </c>
      <c r="D13" s="73">
        <v>1</v>
      </c>
      <c r="E13" s="73">
        <v>1</v>
      </c>
      <c r="F13" s="73">
        <f>F17^(1/4)</f>
        <v>1.0122722344290394</v>
      </c>
      <c r="G13" s="73">
        <f t="shared" ref="G13:H13" si="3">G17^(1/5)</f>
        <v>1.0098057976734853</v>
      </c>
      <c r="H13" s="73">
        <f t="shared" si="3"/>
        <v>1</v>
      </c>
    </row>
    <row r="14" spans="1:10">
      <c r="B14" s="127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>
      <c r="B15" s="127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>
      <c r="B16" s="127"/>
      <c r="C16" t="s">
        <v>204</v>
      </c>
      <c r="D16" s="73">
        <v>1</v>
      </c>
      <c r="E16" s="73">
        <v>1</v>
      </c>
      <c r="F16" s="73">
        <v>1</v>
      </c>
      <c r="G16" s="73">
        <f t="shared" ref="G16:H16" si="4">G17^(1/5)</f>
        <v>1.0098057976734853</v>
      </c>
      <c r="H16" s="73">
        <f t="shared" si="4"/>
        <v>1</v>
      </c>
    </row>
    <row r="17" spans="1:8">
      <c r="B17" s="84" t="s">
        <v>112</v>
      </c>
      <c r="C17" t="s">
        <v>204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>
      <c r="D18" s="75"/>
      <c r="E18" s="75"/>
      <c r="F18" s="75"/>
      <c r="G18" s="75"/>
      <c r="H18" s="75"/>
    </row>
    <row r="19" spans="1:8">
      <c r="A19" s="77" t="s">
        <v>198</v>
      </c>
      <c r="B19" s="127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>
      <c r="B20" s="127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>
      <c r="B21" s="127"/>
      <c r="C21" t="s">
        <v>204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>
      <c r="B22" s="127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>
      <c r="B23" s="127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>
      <c r="B24" s="127"/>
      <c r="C24" t="s">
        <v>204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>
      <c r="B25" s="127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>
      <c r="B26" s="127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>
      <c r="B27" s="127"/>
      <c r="C27" t="s">
        <v>204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>
      <c r="B28" s="127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>
      <c r="B29" s="127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>
      <c r="B30" s="127"/>
      <c r="C30" t="s">
        <v>204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>
      <c r="B31" s="127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>
      <c r="B32" s="127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1:8">
      <c r="B33" s="127"/>
      <c r="C33" t="s">
        <v>204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1:8">
      <c r="B34" s="79" t="s">
        <v>112</v>
      </c>
      <c r="C34" t="s">
        <v>204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  <row r="36" spans="1:8">
      <c r="A36" s="10" t="s">
        <v>227</v>
      </c>
      <c r="B36" s="127" t="s">
        <v>81</v>
      </c>
      <c r="C36" t="s">
        <v>193</v>
      </c>
      <c r="D36" s="73">
        <v>1</v>
      </c>
      <c r="E36" s="73">
        <v>1</v>
      </c>
      <c r="F36" s="73">
        <v>0.98</v>
      </c>
      <c r="G36" s="73">
        <v>0.98</v>
      </c>
      <c r="H36" s="73">
        <v>1</v>
      </c>
    </row>
    <row r="37" spans="1:8">
      <c r="B37" s="127"/>
      <c r="C37" t="s">
        <v>194</v>
      </c>
      <c r="D37" s="73">
        <v>1</v>
      </c>
      <c r="E37" s="73">
        <v>1</v>
      </c>
      <c r="F37" s="73">
        <v>0.98</v>
      </c>
      <c r="G37" s="73">
        <v>0.98</v>
      </c>
      <c r="H37" s="73">
        <v>1</v>
      </c>
    </row>
    <row r="38" spans="1:8">
      <c r="B38" s="127"/>
      <c r="C38" t="s">
        <v>204</v>
      </c>
      <c r="D38" s="73">
        <v>1</v>
      </c>
      <c r="E38" s="73">
        <v>1</v>
      </c>
      <c r="F38" s="73">
        <v>0.99</v>
      </c>
      <c r="G38" s="73">
        <v>0.99</v>
      </c>
      <c r="H38" s="73">
        <v>1</v>
      </c>
    </row>
    <row r="39" spans="1:8">
      <c r="B39" s="127" t="s">
        <v>6</v>
      </c>
      <c r="C39" t="s">
        <v>193</v>
      </c>
      <c r="D39" s="73">
        <v>1</v>
      </c>
      <c r="E39" s="73">
        <v>1</v>
      </c>
      <c r="F39" s="73">
        <v>0.95</v>
      </c>
      <c r="G39" s="73">
        <v>0.98</v>
      </c>
      <c r="H39" s="73">
        <v>1</v>
      </c>
    </row>
    <row r="40" spans="1:8">
      <c r="B40" s="127"/>
      <c r="C40" t="s">
        <v>194</v>
      </c>
      <c r="D40" s="73">
        <v>1</v>
      </c>
      <c r="E40" s="73">
        <v>1</v>
      </c>
      <c r="F40" s="73">
        <v>0.95</v>
      </c>
      <c r="G40" s="73">
        <v>0.98</v>
      </c>
      <c r="H40" s="73">
        <v>1</v>
      </c>
    </row>
    <row r="41" spans="1:8">
      <c r="B41" s="127"/>
      <c r="C41" t="s">
        <v>204</v>
      </c>
      <c r="D41" s="73">
        <v>1</v>
      </c>
      <c r="E41" s="73">
        <v>1</v>
      </c>
      <c r="F41" s="73">
        <v>0.99</v>
      </c>
      <c r="G41" s="73">
        <v>0.99</v>
      </c>
      <c r="H41" s="73">
        <v>1</v>
      </c>
    </row>
    <row r="42" spans="1:8">
      <c r="B42" s="127" t="s">
        <v>7</v>
      </c>
      <c r="C42" t="s">
        <v>193</v>
      </c>
      <c r="D42" s="73">
        <v>1</v>
      </c>
      <c r="E42" s="73">
        <v>1</v>
      </c>
      <c r="F42" s="73">
        <v>0.9</v>
      </c>
      <c r="G42" s="73">
        <v>0.95</v>
      </c>
      <c r="H42" s="73">
        <v>1</v>
      </c>
    </row>
    <row r="43" spans="1:8">
      <c r="B43" s="127"/>
      <c r="C43" t="s">
        <v>194</v>
      </c>
      <c r="D43" s="73">
        <v>1</v>
      </c>
      <c r="E43" s="73">
        <v>1</v>
      </c>
      <c r="F43" s="73">
        <v>0.9</v>
      </c>
      <c r="G43" s="73">
        <v>0.95</v>
      </c>
      <c r="H43" s="73">
        <v>1</v>
      </c>
    </row>
    <row r="44" spans="1:8">
      <c r="B44" s="127"/>
      <c r="C44" t="s">
        <v>204</v>
      </c>
      <c r="D44" s="73">
        <v>1</v>
      </c>
      <c r="E44" s="73">
        <v>1</v>
      </c>
      <c r="F44" s="73">
        <v>0.99</v>
      </c>
      <c r="G44" s="73">
        <v>0.99</v>
      </c>
      <c r="H44" s="73">
        <v>1</v>
      </c>
    </row>
    <row r="45" spans="1:8">
      <c r="B45" s="127" t="s">
        <v>8</v>
      </c>
      <c r="C45" t="s">
        <v>193</v>
      </c>
      <c r="D45" s="73">
        <v>1</v>
      </c>
      <c r="E45" s="73">
        <v>1</v>
      </c>
      <c r="F45" s="73">
        <v>0.78</v>
      </c>
      <c r="G45" s="73">
        <v>1</v>
      </c>
      <c r="H45" s="73">
        <v>1</v>
      </c>
    </row>
    <row r="46" spans="1:8">
      <c r="B46" s="127"/>
      <c r="C46" t="s">
        <v>194</v>
      </c>
      <c r="D46" s="73">
        <v>1</v>
      </c>
      <c r="E46" s="73">
        <v>1</v>
      </c>
      <c r="F46" s="73">
        <v>0.78</v>
      </c>
      <c r="G46" s="73">
        <v>1</v>
      </c>
      <c r="H46" s="73">
        <v>1</v>
      </c>
    </row>
    <row r="47" spans="1:8">
      <c r="B47" s="127"/>
      <c r="C47" t="s">
        <v>204</v>
      </c>
      <c r="D47" s="73">
        <v>1</v>
      </c>
      <c r="E47" s="73">
        <v>1</v>
      </c>
      <c r="F47" s="73">
        <v>0.99</v>
      </c>
      <c r="G47" s="73">
        <v>0.99</v>
      </c>
      <c r="H47" s="73">
        <v>1</v>
      </c>
    </row>
    <row r="48" spans="1:8">
      <c r="B48" s="127" t="s">
        <v>9</v>
      </c>
      <c r="C48" t="s">
        <v>193</v>
      </c>
      <c r="D48" s="73">
        <v>1</v>
      </c>
      <c r="E48" s="73">
        <v>1</v>
      </c>
      <c r="F48" s="73">
        <v>1</v>
      </c>
      <c r="G48" s="73">
        <v>0.78</v>
      </c>
      <c r="H48" s="73">
        <v>1</v>
      </c>
    </row>
    <row r="49" spans="2:8">
      <c r="B49" s="127"/>
      <c r="C49" t="s">
        <v>194</v>
      </c>
      <c r="D49" s="73">
        <v>1</v>
      </c>
      <c r="E49" s="73">
        <v>1</v>
      </c>
      <c r="F49" s="73">
        <v>1</v>
      </c>
      <c r="G49" s="73">
        <v>0.78</v>
      </c>
      <c r="H49" s="73">
        <v>1</v>
      </c>
    </row>
    <row r="50" spans="2:8">
      <c r="B50" s="127"/>
      <c r="C50" t="s">
        <v>204</v>
      </c>
      <c r="D50" s="73">
        <v>1</v>
      </c>
      <c r="E50" s="73">
        <v>1</v>
      </c>
      <c r="F50" s="73">
        <v>1</v>
      </c>
      <c r="G50" s="73">
        <v>0.99</v>
      </c>
      <c r="H50" s="73">
        <v>1</v>
      </c>
    </row>
    <row r="51" spans="2:8">
      <c r="B51" s="88" t="s">
        <v>112</v>
      </c>
      <c r="C51" t="s">
        <v>204</v>
      </c>
      <c r="D51" s="91">
        <v>1</v>
      </c>
      <c r="E51" s="91">
        <v>1</v>
      </c>
      <c r="F51" s="91">
        <v>0.95</v>
      </c>
      <c r="G51" s="91">
        <v>0.95</v>
      </c>
      <c r="H51" s="9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18" sqref="D18"/>
    </sheetView>
  </sheetViews>
  <sheetFormatPr baseColWidth="10" defaultRowHeight="12" x14ac:dyDescent="0"/>
  <cols>
    <col min="1" max="1" width="17" customWidth="1"/>
    <col min="2" max="2" width="19.1640625" customWidth="1"/>
    <col min="3" max="3" width="13.5" customWidth="1"/>
  </cols>
  <sheetData>
    <row r="1" spans="1: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>
      <c r="A2" s="92" t="s">
        <v>201</v>
      </c>
      <c r="B2" s="93" t="s">
        <v>81</v>
      </c>
      <c r="C2" s="93"/>
      <c r="D2" s="93"/>
      <c r="E2" s="94"/>
    </row>
    <row r="3" spans="1:5">
      <c r="A3" s="95"/>
      <c r="B3" s="96" t="s">
        <v>6</v>
      </c>
      <c r="C3" s="96"/>
      <c r="D3" s="96"/>
      <c r="E3" s="97"/>
    </row>
    <row r="4" spans="1:5">
      <c r="A4" s="95"/>
      <c r="B4" s="96" t="s">
        <v>7</v>
      </c>
      <c r="C4" s="96"/>
      <c r="D4" s="96"/>
      <c r="E4" s="97"/>
    </row>
    <row r="5" spans="1:5">
      <c r="A5" s="95"/>
      <c r="B5" s="96" t="s">
        <v>8</v>
      </c>
      <c r="C5" s="96" t="s">
        <v>205</v>
      </c>
      <c r="D5" s="96" t="s">
        <v>205</v>
      </c>
      <c r="E5" s="97"/>
    </row>
    <row r="6" spans="1:5">
      <c r="A6" s="95"/>
      <c r="B6" s="96" t="s">
        <v>9</v>
      </c>
      <c r="C6" s="96"/>
      <c r="D6" s="96"/>
      <c r="E6" s="97"/>
    </row>
    <row r="7" spans="1:5">
      <c r="A7" s="98"/>
      <c r="B7" s="99" t="s">
        <v>112</v>
      </c>
      <c r="C7" s="100"/>
      <c r="D7" s="100"/>
      <c r="E7" s="101"/>
    </row>
    <row r="9" spans="1:5">
      <c r="A9" s="92" t="s">
        <v>202</v>
      </c>
      <c r="B9" s="93" t="s">
        <v>81</v>
      </c>
      <c r="C9" s="93"/>
      <c r="D9" s="93"/>
      <c r="E9" s="94"/>
    </row>
    <row r="10" spans="1:5">
      <c r="A10" s="95"/>
      <c r="B10" s="96" t="s">
        <v>6</v>
      </c>
      <c r="C10" s="96"/>
      <c r="D10" s="96"/>
      <c r="E10" s="97"/>
    </row>
    <row r="11" spans="1:5">
      <c r="A11" s="95"/>
      <c r="B11" s="96" t="s">
        <v>7</v>
      </c>
      <c r="C11" s="96"/>
      <c r="D11" s="96"/>
      <c r="E11" s="97"/>
    </row>
    <row r="12" spans="1:5">
      <c r="A12" s="95"/>
      <c r="B12" s="96" t="s">
        <v>8</v>
      </c>
      <c r="C12" s="96"/>
      <c r="D12" s="96"/>
      <c r="E12" s="97"/>
    </row>
    <row r="13" spans="1:5">
      <c r="A13" s="95"/>
      <c r="B13" s="96" t="s">
        <v>9</v>
      </c>
      <c r="C13" s="96" t="s">
        <v>205</v>
      </c>
      <c r="D13" s="96" t="s">
        <v>205</v>
      </c>
      <c r="E13" s="97"/>
    </row>
    <row r="14" spans="1:5">
      <c r="A14" s="98"/>
      <c r="B14" s="99" t="s">
        <v>112</v>
      </c>
      <c r="C14" s="100"/>
      <c r="D14" s="100"/>
      <c r="E14" s="101"/>
    </row>
    <row r="16" spans="1:5">
      <c r="A16" s="92" t="s">
        <v>203</v>
      </c>
      <c r="B16" s="93" t="s">
        <v>81</v>
      </c>
      <c r="C16" s="93" t="s">
        <v>205</v>
      </c>
      <c r="D16" s="93" t="s">
        <v>205</v>
      </c>
      <c r="E16" s="94"/>
    </row>
    <row r="17" spans="1:5">
      <c r="A17" s="95"/>
      <c r="B17" s="96" t="s">
        <v>6</v>
      </c>
      <c r="C17" s="96" t="s">
        <v>205</v>
      </c>
      <c r="D17" s="96" t="s">
        <v>205</v>
      </c>
      <c r="E17" s="97"/>
    </row>
    <row r="18" spans="1:5">
      <c r="A18" s="95"/>
      <c r="B18" s="96" t="s">
        <v>7</v>
      </c>
      <c r="C18" s="96"/>
      <c r="D18" s="96"/>
      <c r="E18" s="97"/>
    </row>
    <row r="19" spans="1:5">
      <c r="A19" s="95"/>
      <c r="B19" s="96" t="s">
        <v>8</v>
      </c>
      <c r="C19" s="96"/>
      <c r="D19" s="96"/>
      <c r="E19" s="97"/>
    </row>
    <row r="20" spans="1:5">
      <c r="A20" s="95"/>
      <c r="B20" s="96" t="s">
        <v>9</v>
      </c>
      <c r="C20" s="96"/>
      <c r="D20" s="96"/>
      <c r="E20" s="97"/>
    </row>
    <row r="21" spans="1:5">
      <c r="A21" s="98"/>
      <c r="B21" s="99" t="s">
        <v>112</v>
      </c>
      <c r="C21" s="100"/>
      <c r="D21" s="100"/>
      <c r="E21" s="10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E8" sqref="E8:E12"/>
    </sheetView>
  </sheetViews>
  <sheetFormatPr baseColWidth="10" defaultRowHeight="12" x14ac:dyDescent="0"/>
  <cols>
    <col min="1" max="1" width="18" customWidth="1"/>
  </cols>
  <sheetData>
    <row r="1" spans="1:5">
      <c r="A1" s="10" t="s">
        <v>221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>
      <c r="A2" s="10" t="s">
        <v>222</v>
      </c>
      <c r="B2" t="s">
        <v>81</v>
      </c>
      <c r="C2">
        <f>'Baseline year demographics'!C9</f>
        <v>0.5</v>
      </c>
      <c r="D2">
        <v>1</v>
      </c>
      <c r="E2">
        <v>1</v>
      </c>
    </row>
    <row r="3" spans="1:5">
      <c r="B3" t="s">
        <v>6</v>
      </c>
      <c r="C3">
        <f>'Baseline year demographics'!C10</f>
        <v>0.3</v>
      </c>
      <c r="D3">
        <v>1</v>
      </c>
      <c r="E3">
        <v>1</v>
      </c>
    </row>
    <row r="4" spans="1:5">
      <c r="B4" t="s">
        <v>7</v>
      </c>
      <c r="C4">
        <f>'Baseline year demographics'!C10</f>
        <v>0.3</v>
      </c>
      <c r="D4">
        <v>1</v>
      </c>
      <c r="E4">
        <v>1</v>
      </c>
    </row>
    <row r="5" spans="1:5">
      <c r="B5" t="s">
        <v>8</v>
      </c>
      <c r="C5">
        <f>'Baseline year demographics'!C10</f>
        <v>0.3</v>
      </c>
      <c r="D5">
        <v>1</v>
      </c>
      <c r="E5">
        <v>1</v>
      </c>
    </row>
    <row r="6" spans="1:5">
      <c r="B6" t="s">
        <v>9</v>
      </c>
      <c r="C6">
        <f>'Baseline year demographics'!C10</f>
        <v>0.3</v>
      </c>
      <c r="D6">
        <v>1</v>
      </c>
      <c r="E6">
        <v>1</v>
      </c>
    </row>
    <row r="8" spans="1:5">
      <c r="A8" s="10" t="s">
        <v>223</v>
      </c>
      <c r="B8" t="s">
        <v>81</v>
      </c>
      <c r="C8">
        <f>1.5*0.61</f>
        <v>0.91500000000000004</v>
      </c>
      <c r="D8">
        <f>0.5*0.61</f>
        <v>0.30499999999999999</v>
      </c>
      <c r="E8">
        <v>0.05</v>
      </c>
    </row>
    <row r="9" spans="1: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6"/>
  <sheetViews>
    <sheetView workbookViewId="0">
      <selection activeCell="G3" sqref="G3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>
      <c r="B11" s="4" t="s">
        <v>179</v>
      </c>
      <c r="C11" s="69">
        <v>0</v>
      </c>
      <c r="D11" s="87">
        <f>'Baseline year demographics'!$C$7</f>
        <v>0.36</v>
      </c>
      <c r="E11" s="87">
        <f>'Baseline year demographics'!$C$7</f>
        <v>0.36</v>
      </c>
      <c r="F11" s="87">
        <f>'Baseline year demographics'!$C$7</f>
        <v>0.36</v>
      </c>
      <c r="G11" s="87">
        <f>'Baseline year demographics'!$C$7</f>
        <v>0.36</v>
      </c>
      <c r="H11" s="3">
        <v>0</v>
      </c>
      <c r="I11" s="3">
        <v>0</v>
      </c>
    </row>
    <row r="12" spans="1:10" ht="15.75" customHeight="1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>
      <c r="B36" s="82" t="s">
        <v>225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>
      <c r="B37" t="s">
        <v>246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f>'Baseline year demographics'!C29/SUM('Baseline year demographics'!C29:C32)</f>
        <v>0.19745689063714952</v>
      </c>
    </row>
    <row r="38" spans="1:9" ht="15.75" customHeight="1">
      <c r="B38" s="4" t="s">
        <v>89</v>
      </c>
      <c r="C38" s="3">
        <v>0</v>
      </c>
      <c r="D38" s="3">
        <v>0</v>
      </c>
      <c r="E38" s="35">
        <f>'Baseline year demographics'!$C$24</f>
        <v>0.12</v>
      </c>
      <c r="F38" s="35">
        <f>'Baseline year demographics'!$C$24</f>
        <v>0.12</v>
      </c>
      <c r="G38" s="35">
        <f>'Baseline year demographics'!$C$24</f>
        <v>0.12</v>
      </c>
      <c r="H38" s="35">
        <f>'Baseline year demographics'!$C$24</f>
        <v>0.12</v>
      </c>
      <c r="I38" s="35">
        <f>'Baseline year demographics'!$C$24</f>
        <v>0.12</v>
      </c>
    </row>
    <row r="39" spans="1:9" ht="15.75" customHeight="1">
      <c r="B39" s="4" t="s">
        <v>90</v>
      </c>
      <c r="C39" s="3">
        <v>0</v>
      </c>
      <c r="D39" s="3">
        <v>0</v>
      </c>
      <c r="E39" s="3">
        <f>'Baseline year demographics'!$C$25</f>
        <v>0.05</v>
      </c>
      <c r="F39" s="3">
        <f>'Baseline year demographics'!$C$25</f>
        <v>0.05</v>
      </c>
      <c r="G39" s="3">
        <f>'Baseline year demographics'!$C$25</f>
        <v>0.05</v>
      </c>
      <c r="H39" s="3">
        <f>'Baseline year demographics'!$C$25</f>
        <v>0.05</v>
      </c>
      <c r="I39" s="3">
        <f>'Baseline year demographics'!$C$25</f>
        <v>0.05</v>
      </c>
    </row>
    <row r="40" spans="1:9" ht="15.75" customHeight="1">
      <c r="B40" s="4" t="s">
        <v>91</v>
      </c>
      <c r="C40" s="3">
        <v>0</v>
      </c>
      <c r="D40" s="3">
        <v>0</v>
      </c>
      <c r="E40" s="3">
        <f>'Baseline year demographics'!$C$23</f>
        <v>0.8</v>
      </c>
      <c r="F40" s="3">
        <f>'Baseline year demographics'!$C$23</f>
        <v>0.8</v>
      </c>
      <c r="G40" s="3">
        <f>'Baseline year demographics'!$C$23</f>
        <v>0.8</v>
      </c>
      <c r="H40" s="3">
        <f>'Baseline year demographics'!$C$23</f>
        <v>0.8</v>
      </c>
      <c r="I40" s="3">
        <f>'Baseline year demographics'!$C$23</f>
        <v>0.8</v>
      </c>
    </row>
    <row r="41" spans="1:9" ht="15.75" customHeight="1">
      <c r="B41" s="4" t="s">
        <v>109</v>
      </c>
      <c r="C41" s="3">
        <v>0</v>
      </c>
      <c r="D41" s="3">
        <v>0</v>
      </c>
      <c r="E41" s="35">
        <v>1</v>
      </c>
      <c r="F41" s="35">
        <v>1</v>
      </c>
      <c r="G41" s="35">
        <v>1</v>
      </c>
      <c r="H41" s="35">
        <v>1</v>
      </c>
      <c r="I41" s="35">
        <v>1</v>
      </c>
    </row>
    <row r="42" spans="1:9" ht="15.75" customHeight="1">
      <c r="B42" s="4" t="s">
        <v>87</v>
      </c>
      <c r="C42" s="35">
        <f>'Baseline year demographics'!$C$8</f>
        <v>0.1</v>
      </c>
      <c r="D42" s="35">
        <f>'Baseline year demographics'!$C$8</f>
        <v>0.1</v>
      </c>
      <c r="E42" s="35">
        <f>'Baseline year demographics'!$C$8</f>
        <v>0.1</v>
      </c>
      <c r="F42" s="35">
        <f>'Baseline year demographics'!$C$8</f>
        <v>0.1</v>
      </c>
      <c r="G42" s="35">
        <f>'Baseline year demographics'!$C$8</f>
        <v>0.1</v>
      </c>
      <c r="H42" s="35">
        <f>'Baseline year demographics'!$C$8</f>
        <v>0.1</v>
      </c>
      <c r="I42" s="35">
        <f>'Baseline year demographics'!$C$8</f>
        <v>0.1</v>
      </c>
    </row>
    <row r="43" spans="1:9" ht="15.75" customHeight="1">
      <c r="B43" s="12" t="s">
        <v>180</v>
      </c>
      <c r="C43" s="3">
        <v>0</v>
      </c>
      <c r="D43" s="3">
        <v>0</v>
      </c>
      <c r="E43" s="71">
        <f>'Baseline year demographics'!$C$24</f>
        <v>0.12</v>
      </c>
      <c r="F43" s="71">
        <f>'Baseline year demographics'!$C$24</f>
        <v>0.12</v>
      </c>
      <c r="G43" s="71">
        <f>'Baseline year demographics'!$C$24</f>
        <v>0.12</v>
      </c>
      <c r="H43" s="71">
        <f>'Baseline year demographics'!$C$24</f>
        <v>0.12</v>
      </c>
      <c r="I43" s="71">
        <f>'Baseline year demographics'!$C$24</f>
        <v>0.12</v>
      </c>
    </row>
    <row r="44" spans="1:9" ht="15.75" customHeight="1">
      <c r="B44" s="12" t="s">
        <v>181</v>
      </c>
      <c r="C44" s="3">
        <v>0</v>
      </c>
      <c r="D44" s="3">
        <v>0</v>
      </c>
      <c r="E44" s="69">
        <f>'Baseline year demographics'!$C$25</f>
        <v>0.05</v>
      </c>
      <c r="F44" s="69">
        <f>'Baseline year demographics'!$C$25</f>
        <v>0.05</v>
      </c>
      <c r="G44" s="69">
        <f>'Baseline year demographics'!$C$25</f>
        <v>0.05</v>
      </c>
      <c r="H44" s="69">
        <f>'Baseline year demographics'!$C$25</f>
        <v>0.05</v>
      </c>
      <c r="I44" s="69">
        <f>'Baseline year demographics'!$C$25</f>
        <v>0.05</v>
      </c>
    </row>
    <row r="45" spans="1:9" ht="15.75" customHeight="1">
      <c r="B45" s="12" t="s">
        <v>182</v>
      </c>
      <c r="C45" s="3">
        <v>0</v>
      </c>
      <c r="D45" s="3">
        <v>0</v>
      </c>
      <c r="E45" s="69">
        <f>'Baseline year demographics'!$C$23</f>
        <v>0.8</v>
      </c>
      <c r="F45" s="69">
        <f>'Baseline year demographics'!$C$23</f>
        <v>0.8</v>
      </c>
      <c r="G45" s="69">
        <f>'Baseline year demographics'!$C$23</f>
        <v>0.8</v>
      </c>
      <c r="H45" s="69">
        <f>'Baseline year demographics'!$C$23</f>
        <v>0.8</v>
      </c>
      <c r="I45" s="69">
        <f>'Baseline year demographics'!$C$23</f>
        <v>0.8</v>
      </c>
    </row>
    <row r="46" spans="1:9" ht="15.75" customHeight="1">
      <c r="A46" s="10" t="s">
        <v>88</v>
      </c>
      <c r="B46" t="s">
        <v>249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</row>
    <row r="47" spans="1:9" ht="15.75" customHeight="1">
      <c r="B47" t="s">
        <v>250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</row>
    <row r="48" spans="1:9" ht="15.75" customHeight="1">
      <c r="B48" t="s">
        <v>251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</row>
    <row r="49" spans="2:9" ht="15.75" customHeight="1">
      <c r="B49" t="s">
        <v>252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</row>
    <row r="50" spans="2:9" ht="15.75" customHeight="1">
      <c r="B50" t="s">
        <v>253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</row>
    <row r="51" spans="2:9" ht="15.75" customHeight="1">
      <c r="B51" t="s">
        <v>55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0</v>
      </c>
      <c r="I51" s="3">
        <v>0</v>
      </c>
    </row>
    <row r="52" spans="2:9" ht="15.75" customHeight="1">
      <c r="B52" t="s">
        <v>254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0</v>
      </c>
      <c r="I52" s="3">
        <v>0</v>
      </c>
    </row>
    <row r="53" spans="2:9" ht="15.75" customHeight="1">
      <c r="B53" t="s">
        <v>255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0</v>
      </c>
      <c r="I53" s="3">
        <v>0</v>
      </c>
    </row>
    <row r="54" spans="2:9" ht="15.75" customHeight="1">
      <c r="B54" s="4" t="s">
        <v>257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1</v>
      </c>
      <c r="I54" s="3">
        <v>0</v>
      </c>
    </row>
    <row r="55" spans="2:9" ht="15.75" customHeight="1">
      <c r="B55" s="4" t="s">
        <v>258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1</v>
      </c>
      <c r="I55" s="3">
        <v>0</v>
      </c>
    </row>
    <row r="56" spans="2:9" ht="15.75" customHeight="1">
      <c r="B56" s="4" t="s">
        <v>259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1</v>
      </c>
      <c r="I56" s="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C13" sqref="C13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  <row r="12" spans="1:6" ht="15.75" customHeight="1">
      <c r="A12" t="s">
        <v>256</v>
      </c>
      <c r="B12" t="s">
        <v>52</v>
      </c>
      <c r="C12" s="46">
        <v>0.12</v>
      </c>
      <c r="D12" s="46">
        <v>0</v>
      </c>
      <c r="E12" s="46">
        <v>0.12</v>
      </c>
      <c r="F12" s="46">
        <v>0</v>
      </c>
    </row>
    <row r="13" spans="1:6" ht="15.75" customHeight="1">
      <c r="B13" t="s">
        <v>54</v>
      </c>
      <c r="C13">
        <v>1</v>
      </c>
      <c r="D13">
        <v>1</v>
      </c>
      <c r="E13" s="46">
        <v>1</v>
      </c>
      <c r="F13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2" sqref="B22"/>
    </sheetView>
  </sheetViews>
  <sheetFormatPr baseColWidth="10" defaultRowHeight="12" x14ac:dyDescent="0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>
      <c r="B40" s="4"/>
    </row>
    <row r="41" spans="2:15">
      <c r="B41" s="4"/>
    </row>
    <row r="42" spans="2:15">
      <c r="B42" s="4"/>
    </row>
    <row r="43" spans="2:15">
      <c r="B43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2" x14ac:dyDescent="0"/>
  <cols>
    <col min="1" max="1" width="32.83203125" customWidth="1"/>
    <col min="2" max="2" width="34.1640625" customWidth="1"/>
  </cols>
  <sheetData>
    <row r="1" spans="1:7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4"/>
  <sheetViews>
    <sheetView workbookViewId="0">
      <selection activeCell="A2" sqref="A2:A6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5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81</v>
      </c>
      <c r="E1" s="74"/>
      <c r="F1" s="74"/>
      <c r="G1" s="74"/>
      <c r="H1" s="74"/>
    </row>
    <row r="2" spans="1:8">
      <c r="A2" s="4" t="s">
        <v>257</v>
      </c>
      <c r="B2" t="s">
        <v>100</v>
      </c>
      <c r="C2" s="4" t="s">
        <v>124</v>
      </c>
      <c r="D2" s="4">
        <v>1</v>
      </c>
      <c r="E2" s="12"/>
      <c r="F2" s="12"/>
      <c r="G2" s="124"/>
      <c r="H2" s="124"/>
    </row>
    <row r="3" spans="1:8">
      <c r="C3" t="s">
        <v>68</v>
      </c>
      <c r="D3" s="4">
        <v>0.2</v>
      </c>
      <c r="E3" s="12"/>
      <c r="F3" s="12"/>
      <c r="G3" s="12"/>
      <c r="H3" s="12"/>
    </row>
    <row r="4" spans="1:8">
      <c r="A4" s="4" t="s">
        <v>258</v>
      </c>
      <c r="B4" t="s">
        <v>100</v>
      </c>
      <c r="C4" s="4" t="s">
        <v>124</v>
      </c>
      <c r="D4" s="4">
        <v>1</v>
      </c>
      <c r="E4" s="12"/>
      <c r="F4" s="12"/>
      <c r="G4" s="12"/>
      <c r="H4" s="12"/>
    </row>
    <row r="5" spans="1:8">
      <c r="A5" s="11"/>
      <c r="C5" t="s">
        <v>68</v>
      </c>
      <c r="D5" s="12">
        <v>0.59</v>
      </c>
      <c r="E5" s="12"/>
      <c r="F5" s="12"/>
      <c r="G5" s="124"/>
      <c r="H5" s="124"/>
    </row>
    <row r="6" spans="1:8">
      <c r="A6" s="4" t="s">
        <v>259</v>
      </c>
      <c r="B6" t="s">
        <v>100</v>
      </c>
      <c r="C6" s="4" t="s">
        <v>124</v>
      </c>
      <c r="D6" s="12">
        <v>1</v>
      </c>
      <c r="E6" s="12"/>
      <c r="F6" s="12"/>
      <c r="G6" s="124"/>
      <c r="H6" s="124"/>
    </row>
    <row r="7" spans="1:8">
      <c r="A7" s="11"/>
      <c r="C7" t="s">
        <v>68</v>
      </c>
      <c r="D7" s="12">
        <v>0.6</v>
      </c>
      <c r="E7" s="12"/>
      <c r="F7" s="12"/>
      <c r="G7" s="12"/>
      <c r="H7" s="12"/>
    </row>
    <row r="8" spans="1:8">
      <c r="A8" s="11"/>
      <c r="B8" s="11"/>
      <c r="C8" s="12"/>
      <c r="D8" s="12"/>
      <c r="E8" s="12"/>
      <c r="F8" s="12"/>
      <c r="G8" s="124"/>
      <c r="H8" s="124"/>
    </row>
    <row r="9" spans="1:8">
      <c r="A9" s="11"/>
      <c r="B9" s="11"/>
      <c r="C9" s="12"/>
      <c r="D9" s="12"/>
      <c r="E9" s="12"/>
      <c r="F9" s="12"/>
      <c r="G9" s="12"/>
      <c r="H9" s="12"/>
    </row>
    <row r="10" spans="1:8">
      <c r="A10" s="12"/>
      <c r="B10" s="12"/>
      <c r="C10" s="12"/>
      <c r="D10" s="12"/>
      <c r="E10" s="12"/>
      <c r="F10" s="12"/>
      <c r="G10" s="124"/>
      <c r="H10" s="124"/>
    </row>
    <row r="11" spans="1:8">
      <c r="A11" s="11"/>
      <c r="B11" s="11"/>
      <c r="C11" s="12"/>
      <c r="D11" s="12"/>
      <c r="E11" s="12"/>
      <c r="F11" s="12"/>
      <c r="G11" s="12"/>
      <c r="H11" s="12"/>
    </row>
    <row r="12" spans="1:8">
      <c r="A12" s="11"/>
      <c r="B12" s="11"/>
      <c r="C12" s="12"/>
      <c r="D12" s="12"/>
      <c r="E12" s="12"/>
      <c r="F12" s="12"/>
      <c r="G12" s="124"/>
      <c r="H12" s="124"/>
    </row>
    <row r="13" spans="1:8">
      <c r="A13" s="11"/>
      <c r="B13" s="11"/>
      <c r="C13" s="12"/>
      <c r="D13" s="12"/>
      <c r="E13" s="12"/>
      <c r="F13" s="12"/>
      <c r="G13" s="12"/>
      <c r="H13" s="12"/>
    </row>
    <row r="14" spans="1:8">
      <c r="A14" s="12"/>
      <c r="B14" s="12"/>
      <c r="C14" s="12"/>
      <c r="D14" s="12"/>
      <c r="E14" s="12"/>
      <c r="F14" s="12"/>
      <c r="G14" s="124"/>
      <c r="H14" s="124"/>
    </row>
    <row r="15" spans="1:8">
      <c r="A15" s="11"/>
      <c r="B15" s="11"/>
      <c r="C15" s="12"/>
      <c r="D15" s="12"/>
      <c r="E15" s="12"/>
      <c r="F15" s="12"/>
      <c r="G15" s="12"/>
      <c r="H15" s="12"/>
    </row>
    <row r="16" spans="1:8">
      <c r="A16" s="11"/>
      <c r="B16" s="11"/>
      <c r="C16" s="12"/>
      <c r="D16" s="12"/>
      <c r="E16" s="12"/>
      <c r="F16" s="12"/>
      <c r="G16" s="124"/>
      <c r="H16" s="124"/>
    </row>
    <row r="17" spans="1:9">
      <c r="A17" s="11"/>
      <c r="B17" s="11"/>
      <c r="C17" s="12"/>
      <c r="D17" s="12"/>
      <c r="E17" s="12"/>
      <c r="F17" s="12"/>
      <c r="G17" s="12"/>
      <c r="H17" s="12"/>
    </row>
    <row r="18" spans="1:9">
      <c r="A18" s="11"/>
      <c r="B18" s="11"/>
      <c r="C18" s="12"/>
      <c r="D18" s="12"/>
      <c r="E18" s="12"/>
      <c r="F18" s="12"/>
      <c r="G18" s="124"/>
      <c r="H18" s="124"/>
    </row>
    <row r="19" spans="1:9">
      <c r="A19" s="11"/>
      <c r="B19" s="11"/>
      <c r="C19" s="12"/>
      <c r="D19" s="12"/>
      <c r="E19" s="12"/>
      <c r="F19" s="12"/>
      <c r="G19" s="12"/>
      <c r="H19" s="12"/>
      <c r="I19" s="11"/>
    </row>
    <row r="20" spans="1:9">
      <c r="A20" s="11"/>
      <c r="B20" s="11"/>
      <c r="C20" s="12"/>
      <c r="D20" s="12"/>
      <c r="E20" s="12"/>
      <c r="F20" s="12"/>
      <c r="G20" s="124"/>
      <c r="H20" s="124"/>
      <c r="I20" s="11"/>
    </row>
    <row r="21" spans="1:9">
      <c r="A21" s="11"/>
      <c r="B21" s="11"/>
      <c r="C21" s="12"/>
      <c r="D21" s="12"/>
      <c r="E21" s="12"/>
      <c r="F21" s="12"/>
      <c r="G21" s="12"/>
      <c r="H21" s="12"/>
      <c r="I21" s="11"/>
    </row>
    <row r="22" spans="1:9">
      <c r="A22" s="12"/>
      <c r="B22" s="11"/>
      <c r="C22" s="12"/>
      <c r="D22" s="12"/>
      <c r="E22" s="12"/>
      <c r="F22" s="12"/>
      <c r="G22" s="12"/>
      <c r="H22" s="12"/>
      <c r="I22" s="11"/>
    </row>
    <row r="23" spans="1:9">
      <c r="A23" s="12"/>
      <c r="B23" s="11"/>
      <c r="C23" s="11"/>
      <c r="D23" s="12"/>
      <c r="E23" s="12"/>
      <c r="F23" s="12"/>
      <c r="G23" s="12"/>
      <c r="H23" s="12"/>
      <c r="I23" s="11"/>
    </row>
    <row r="24" spans="1:9">
      <c r="A24" s="12"/>
      <c r="B24" s="11"/>
      <c r="C24" s="12"/>
      <c r="D24" s="12"/>
      <c r="E24" s="12"/>
      <c r="F24" s="12"/>
      <c r="G24" s="12"/>
      <c r="H24" s="12"/>
    </row>
    <row r="25" spans="1:9">
      <c r="A25" s="12"/>
      <c r="B25" s="11"/>
      <c r="C25" s="11"/>
      <c r="D25" s="12"/>
      <c r="E25" s="12"/>
      <c r="F25" s="12"/>
      <c r="G25" s="12"/>
      <c r="H25" s="12"/>
    </row>
    <row r="26" spans="1:9">
      <c r="A26" s="12"/>
      <c r="B26" s="11"/>
      <c r="C26" s="12"/>
      <c r="D26" s="12"/>
      <c r="E26" s="12"/>
      <c r="F26" s="12"/>
      <c r="G26" s="12"/>
      <c r="H26" s="12"/>
    </row>
    <row r="27" spans="1:9">
      <c r="A27" s="11"/>
      <c r="B27" s="11"/>
      <c r="C27" s="11"/>
      <c r="D27" s="12"/>
      <c r="E27" s="12"/>
      <c r="F27" s="12"/>
      <c r="G27" s="12"/>
      <c r="H27" s="12"/>
    </row>
    <row r="28" spans="1:9">
      <c r="A28" s="11"/>
      <c r="B28" s="12"/>
      <c r="C28" s="12"/>
      <c r="D28" s="12"/>
      <c r="E28" s="12"/>
      <c r="F28" s="12"/>
      <c r="G28" s="12"/>
      <c r="H28" s="12"/>
    </row>
    <row r="29" spans="1:9">
      <c r="A29" s="11"/>
      <c r="B29" s="11"/>
      <c r="C29" s="11"/>
      <c r="D29" s="12"/>
      <c r="E29" s="12"/>
      <c r="F29" s="12"/>
      <c r="G29" s="12"/>
      <c r="H29" s="12"/>
    </row>
    <row r="30" spans="1:9">
      <c r="A30" s="11"/>
      <c r="B30" s="12"/>
      <c r="C30" s="12"/>
      <c r="D30" s="12"/>
      <c r="E30" s="12"/>
      <c r="F30" s="12"/>
      <c r="G30" s="12"/>
      <c r="H30" s="12"/>
    </row>
    <row r="31" spans="1:9">
      <c r="A31" s="11"/>
      <c r="B31" s="12"/>
      <c r="C31" s="12"/>
      <c r="D31" s="12"/>
      <c r="E31" s="12"/>
      <c r="F31" s="12"/>
      <c r="G31" s="12"/>
      <c r="H31" s="12"/>
    </row>
    <row r="32" spans="1:9">
      <c r="A32" s="11"/>
      <c r="B32" s="11"/>
      <c r="C32" s="11"/>
      <c r="D32" s="12"/>
      <c r="E32" s="12"/>
      <c r="F32" s="12"/>
      <c r="G32" s="12"/>
      <c r="H32" s="12"/>
    </row>
    <row r="33" spans="1:8">
      <c r="A33" s="11"/>
      <c r="B33" s="12"/>
      <c r="C33" s="12"/>
      <c r="D33" s="12"/>
      <c r="E33" s="12"/>
      <c r="F33" s="12"/>
      <c r="G33" s="12"/>
      <c r="H33" s="12"/>
    </row>
    <row r="34" spans="1:8">
      <c r="A34" s="11"/>
      <c r="B34" s="12"/>
      <c r="C34" s="12"/>
      <c r="D34" s="11"/>
      <c r="E34" s="11"/>
      <c r="F34" s="11"/>
      <c r="G34" s="11"/>
      <c r="H34" s="11"/>
    </row>
    <row r="35" spans="1:8">
      <c r="A35" s="11"/>
      <c r="B35" s="11"/>
      <c r="C35" s="11"/>
      <c r="D35" s="12"/>
      <c r="E35" s="12"/>
      <c r="F35" s="12"/>
      <c r="G35" s="12"/>
      <c r="H35" s="12"/>
    </row>
    <row r="36" spans="1:8">
      <c r="A36" s="11"/>
      <c r="B36" s="12"/>
      <c r="C36" s="12"/>
      <c r="D36" s="12"/>
      <c r="E36" s="12"/>
      <c r="F36" s="12"/>
      <c r="G36" s="12"/>
      <c r="H36" s="12"/>
    </row>
    <row r="37" spans="1:8">
      <c r="A37" s="11"/>
      <c r="B37" s="12"/>
      <c r="C37" s="12"/>
      <c r="D37" s="11"/>
      <c r="E37" s="11"/>
      <c r="F37" s="11"/>
      <c r="G37" s="11"/>
      <c r="H37" s="11"/>
    </row>
    <row r="38" spans="1:8">
      <c r="A38" s="11"/>
      <c r="B38" s="11"/>
      <c r="C38" s="11"/>
      <c r="D38" s="12"/>
      <c r="E38" s="12"/>
      <c r="F38" s="12"/>
      <c r="G38" s="12"/>
      <c r="H38" s="12"/>
    </row>
    <row r="39" spans="1:8">
      <c r="A39" s="11"/>
      <c r="B39" s="12"/>
      <c r="C39" s="12"/>
      <c r="D39" s="12"/>
      <c r="E39" s="12"/>
      <c r="F39" s="12"/>
      <c r="G39" s="12"/>
      <c r="H39" s="12"/>
    </row>
    <row r="40" spans="1:8">
      <c r="A40" s="11"/>
      <c r="B40" s="12"/>
      <c r="C40" s="12"/>
      <c r="D40" s="11"/>
      <c r="E40" s="11"/>
      <c r="F40" s="11"/>
      <c r="G40" s="11"/>
      <c r="H40" s="11"/>
    </row>
    <row r="41" spans="1:8">
      <c r="A41" s="11"/>
      <c r="B41" s="11"/>
      <c r="C41" s="11"/>
      <c r="D41" s="12"/>
      <c r="E41" s="12"/>
      <c r="F41" s="12"/>
      <c r="G41" s="12"/>
      <c r="H41" s="12"/>
    </row>
    <row r="42" spans="1:8">
      <c r="A42" s="11"/>
      <c r="B42" s="12"/>
      <c r="C42" s="12"/>
      <c r="D42" s="12"/>
      <c r="E42" s="12"/>
      <c r="F42" s="12"/>
      <c r="G42" s="12"/>
      <c r="H42" s="12"/>
    </row>
    <row r="43" spans="1:8">
      <c r="A43" s="11"/>
      <c r="B43" s="12"/>
      <c r="C43" s="12"/>
      <c r="D43" s="12"/>
      <c r="E43" s="12"/>
      <c r="F43" s="12"/>
      <c r="G43" s="12"/>
      <c r="H43" s="12"/>
    </row>
    <row r="44" spans="1:8">
      <c r="A44" s="11"/>
      <c r="B44" s="11"/>
      <c r="C44" s="11"/>
      <c r="D44" s="12"/>
      <c r="E44" s="12"/>
      <c r="F44" s="12"/>
      <c r="G44" s="12"/>
      <c r="H44" s="12"/>
    </row>
    <row r="45" spans="1:8">
      <c r="A45" s="11"/>
      <c r="B45" s="11"/>
      <c r="C45" s="12"/>
      <c r="D45" s="12"/>
      <c r="E45" s="12"/>
      <c r="F45" s="12"/>
      <c r="G45" s="12"/>
      <c r="H45" s="12"/>
    </row>
    <row r="46" spans="1:8">
      <c r="A46" s="11"/>
      <c r="B46" s="12"/>
      <c r="C46" s="12"/>
      <c r="D46" s="12"/>
      <c r="E46" s="12"/>
      <c r="F46" s="12"/>
      <c r="G46" s="12"/>
      <c r="H46" s="12"/>
    </row>
    <row r="47" spans="1:8">
      <c r="A47" s="11"/>
      <c r="B47" s="11"/>
      <c r="C47" s="11"/>
      <c r="D47" s="12"/>
      <c r="E47" s="12"/>
      <c r="F47" s="12"/>
      <c r="G47" s="12"/>
      <c r="H47" s="12"/>
    </row>
    <row r="48" spans="1:8">
      <c r="A48" s="11"/>
      <c r="B48" s="11"/>
      <c r="C48" s="12"/>
      <c r="D48" s="12"/>
      <c r="E48" s="12"/>
      <c r="F48" s="12"/>
      <c r="G48" s="12"/>
      <c r="H48" s="12"/>
    </row>
    <row r="49" spans="1:8">
      <c r="A49" s="11"/>
      <c r="B49" s="12"/>
      <c r="C49" s="12"/>
      <c r="D49" s="12"/>
      <c r="E49" s="12"/>
      <c r="F49" s="12"/>
      <c r="G49" s="12"/>
      <c r="H49" s="12"/>
    </row>
    <row r="50" spans="1:8">
      <c r="A50" s="11"/>
      <c r="B50" s="11"/>
      <c r="C50" s="11"/>
      <c r="D50" s="12"/>
      <c r="E50" s="12"/>
      <c r="F50" s="12"/>
      <c r="G50" s="12"/>
      <c r="H50" s="12"/>
    </row>
    <row r="51" spans="1:8">
      <c r="A51" s="11"/>
      <c r="B51" s="12"/>
      <c r="C51" s="12"/>
      <c r="D51" s="12"/>
      <c r="E51" s="12"/>
      <c r="F51" s="12"/>
      <c r="G51" s="12"/>
      <c r="H51" s="12"/>
    </row>
    <row r="52" spans="1:8">
      <c r="A52" s="11"/>
      <c r="B52" s="11"/>
      <c r="C52" s="11"/>
      <c r="D52" s="12"/>
      <c r="E52" s="12"/>
      <c r="F52" s="12"/>
      <c r="G52" s="12"/>
      <c r="H52" s="12"/>
    </row>
    <row r="53" spans="1:8">
      <c r="A53" s="11"/>
      <c r="B53" s="11"/>
      <c r="C53" s="11"/>
      <c r="D53" s="11"/>
      <c r="E53" s="11"/>
      <c r="F53" s="11"/>
      <c r="G53" s="11"/>
      <c r="H53" s="11"/>
    </row>
    <row r="54" spans="1:8">
      <c r="E54" s="11"/>
      <c r="F54" s="11"/>
      <c r="G54" s="11"/>
      <c r="H5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topLeftCell="A27" workbookViewId="0">
      <selection activeCell="A47" sqref="A47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>
      <c r="A28" t="s">
        <v>249</v>
      </c>
      <c r="B28" s="4" t="s">
        <v>28</v>
      </c>
      <c r="C28" s="4" t="s">
        <v>124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>
      <c r="C29" t="s">
        <v>68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>
      <c r="B30" s="4"/>
      <c r="C30" s="4" t="s">
        <v>69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>
      <c r="A31" t="s">
        <v>250</v>
      </c>
      <c r="B31" s="4" t="s">
        <v>28</v>
      </c>
      <c r="C31" s="4" t="s">
        <v>124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>
      <c r="C32" t="s">
        <v>68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>
      <c r="B33" s="4"/>
      <c r="C33" s="4" t="s">
        <v>69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>
      <c r="A34" t="s">
        <v>251</v>
      </c>
      <c r="B34" s="4" t="s">
        <v>28</v>
      </c>
      <c r="C34" s="4" t="s">
        <v>124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>
      <c r="C35" t="s">
        <v>68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>
      <c r="B36" s="4"/>
      <c r="C36" s="4" t="s">
        <v>69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>
      <c r="A37" t="s">
        <v>252</v>
      </c>
      <c r="B37" s="4" t="s">
        <v>28</v>
      </c>
      <c r="C37" s="4" t="s">
        <v>124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>
      <c r="C38" t="s">
        <v>68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>
      <c r="B39" s="4"/>
      <c r="C39" s="4" t="s">
        <v>69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>
      <c r="A40" t="s">
        <v>253</v>
      </c>
      <c r="B40" s="4" t="s">
        <v>28</v>
      </c>
      <c r="C40" s="4" t="s">
        <v>124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>
      <c r="C41" t="s">
        <v>68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>
      <c r="B42" s="4"/>
      <c r="C42" s="4" t="s">
        <v>69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>
      <c r="A43" t="s">
        <v>176</v>
      </c>
      <c r="B43" s="4" t="s">
        <v>28</v>
      </c>
      <c r="C43" s="4" t="s">
        <v>124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>
      <c r="C44" t="s">
        <v>68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>
      <c r="C45" s="4" t="s">
        <v>69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>
      <c r="A46" t="s">
        <v>176</v>
      </c>
      <c r="B46" s="4" t="s">
        <v>30</v>
      </c>
      <c r="C46" s="4" t="s">
        <v>124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>
      <c r="C47" t="s">
        <v>68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>
      <c r="C48" s="4" t="s">
        <v>69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>
      <c r="A49" t="s">
        <v>254</v>
      </c>
      <c r="B49" s="4" t="s">
        <v>28</v>
      </c>
      <c r="C49" s="4" t="s">
        <v>124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>
      <c r="C50" t="s">
        <v>68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>
      <c r="A51" t="s">
        <v>255</v>
      </c>
      <c r="B51" s="4" t="s">
        <v>28</v>
      </c>
      <c r="C51" s="4" t="s">
        <v>124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>
      <c r="C52" t="s">
        <v>68</v>
      </c>
      <c r="D52" s="12">
        <v>0.23</v>
      </c>
      <c r="E52" s="12">
        <v>0.23</v>
      </c>
      <c r="F52" s="12">
        <v>0.23</v>
      </c>
      <c r="G52" s="12">
        <v>0.23</v>
      </c>
      <c r="H52" s="12">
        <v>0.23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E36" sqref="E36"/>
    </sheetView>
  </sheetViews>
  <sheetFormatPr baseColWidth="10" defaultRowHeight="12" x14ac:dyDescent="0"/>
  <cols>
    <col min="1" max="1" width="33.6640625" customWidth="1"/>
    <col min="2" max="2" width="12.5" customWidth="1"/>
    <col min="5" max="5" width="17.5" customWidth="1"/>
  </cols>
  <sheetData>
    <row r="1" spans="1:5">
      <c r="A1" s="10" t="s">
        <v>215</v>
      </c>
      <c r="B1" s="10" t="s">
        <v>216</v>
      </c>
      <c r="C1" s="10" t="s">
        <v>12</v>
      </c>
      <c r="D1" s="10" t="s">
        <v>224</v>
      </c>
      <c r="E1" s="10" t="s">
        <v>226</v>
      </c>
    </row>
    <row r="2" spans="1:5" ht="13">
      <c r="A2" s="82" t="s">
        <v>206</v>
      </c>
      <c r="B2" s="83">
        <v>0.9</v>
      </c>
      <c r="C2" s="89">
        <v>0.09</v>
      </c>
      <c r="D2">
        <v>0.8</v>
      </c>
      <c r="E2">
        <f>C2*D2</f>
        <v>7.1999999999999995E-2</v>
      </c>
    </row>
    <row r="3" spans="1:5" ht="13">
      <c r="A3" s="82" t="s">
        <v>207</v>
      </c>
      <c r="B3" s="83">
        <v>1</v>
      </c>
      <c r="C3" s="89">
        <v>0.02</v>
      </c>
      <c r="D3">
        <v>1.9</v>
      </c>
      <c r="E3">
        <f t="shared" ref="E3:E10" si="0">C3*D3</f>
        <v>3.7999999999999999E-2</v>
      </c>
    </row>
    <row r="4" spans="1:5" ht="13">
      <c r="A4" s="82" t="s">
        <v>208</v>
      </c>
      <c r="B4" s="83">
        <v>1</v>
      </c>
      <c r="C4" s="89">
        <v>0.08</v>
      </c>
      <c r="D4">
        <v>2</v>
      </c>
      <c r="E4">
        <f t="shared" si="0"/>
        <v>0.16</v>
      </c>
    </row>
    <row r="5" spans="1:5" ht="13">
      <c r="A5" s="82" t="s">
        <v>211</v>
      </c>
      <c r="B5" s="83">
        <v>1</v>
      </c>
      <c r="C5" s="89">
        <v>0.18</v>
      </c>
      <c r="D5">
        <v>0.7</v>
      </c>
      <c r="E5">
        <f t="shared" si="0"/>
        <v>0.126</v>
      </c>
    </row>
    <row r="6" spans="1:5" ht="13">
      <c r="A6" s="82" t="s">
        <v>212</v>
      </c>
      <c r="B6" s="83">
        <v>1</v>
      </c>
      <c r="C6" s="89">
        <v>0.02</v>
      </c>
      <c r="D6">
        <v>0.7</v>
      </c>
      <c r="E6">
        <f t="shared" si="0"/>
        <v>1.3999999999999999E-2</v>
      </c>
    </row>
    <row r="7" spans="1:5" ht="13">
      <c r="A7" s="82" t="s">
        <v>209</v>
      </c>
      <c r="B7" s="83">
        <v>0.93</v>
      </c>
      <c r="C7" s="89">
        <v>0.45</v>
      </c>
      <c r="D7">
        <v>0.9</v>
      </c>
      <c r="E7">
        <f t="shared" si="0"/>
        <v>0.40500000000000003</v>
      </c>
    </row>
    <row r="8" spans="1:5" ht="13">
      <c r="A8" s="82" t="s">
        <v>210</v>
      </c>
      <c r="B8" s="83">
        <v>0.5</v>
      </c>
      <c r="C8" s="89">
        <v>0.03</v>
      </c>
      <c r="D8">
        <v>0</v>
      </c>
      <c r="E8">
        <f t="shared" si="0"/>
        <v>0</v>
      </c>
    </row>
    <row r="9" spans="1:5" ht="13">
      <c r="A9" s="82" t="s">
        <v>213</v>
      </c>
      <c r="B9" s="83">
        <v>0.5</v>
      </c>
      <c r="C9" s="89">
        <v>0.11</v>
      </c>
      <c r="D9">
        <v>0</v>
      </c>
      <c r="E9">
        <f t="shared" si="0"/>
        <v>0</v>
      </c>
    </row>
    <row r="10" spans="1:5" ht="13">
      <c r="A10" s="82" t="s">
        <v>214</v>
      </c>
      <c r="B10" s="83">
        <v>0.98</v>
      </c>
      <c r="C10" s="89">
        <v>0.01</v>
      </c>
      <c r="D10">
        <v>0.6</v>
      </c>
      <c r="E10">
        <f t="shared" si="0"/>
        <v>6.0000000000000001E-3</v>
      </c>
    </row>
    <row r="11" spans="1: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24"/>
  <sheetViews>
    <sheetView workbookViewId="0">
      <selection activeCell="E3" sqref="E3"/>
    </sheetView>
  </sheetViews>
  <sheetFormatPr baseColWidth="10" defaultRowHeight="12" x14ac:dyDescent="0"/>
  <cols>
    <col min="1" max="1" width="32.83203125" customWidth="1"/>
    <col min="2" max="2" width="20.6640625" customWidth="1"/>
    <col min="3" max="3" width="26" customWidth="1"/>
    <col min="4" max="4" width="16.33203125" customWidth="1"/>
    <col min="5" max="5" width="17.1640625" customWidth="1"/>
    <col min="8" max="8" width="33.83203125" customWidth="1"/>
    <col min="9" max="9" width="21" customWidth="1"/>
    <col min="11" max="11" width="36" customWidth="1"/>
  </cols>
  <sheetData>
    <row r="1" spans="1:13" ht="36">
      <c r="A1" s="1" t="s">
        <v>46</v>
      </c>
      <c r="B1" s="116" t="s">
        <v>51</v>
      </c>
      <c r="C1" s="117" t="s">
        <v>232</v>
      </c>
      <c r="D1" s="117" t="s">
        <v>233</v>
      </c>
      <c r="E1" s="117" t="s">
        <v>234</v>
      </c>
      <c r="F1" s="1"/>
    </row>
    <row r="2" spans="1:13">
      <c r="A2" t="s">
        <v>246</v>
      </c>
      <c r="B2" s="96" t="s">
        <v>52</v>
      </c>
      <c r="C2" s="118">
        <v>0.8</v>
      </c>
      <c r="D2" s="118">
        <v>0.8</v>
      </c>
      <c r="E2" s="118">
        <v>0.8</v>
      </c>
      <c r="F2" s="9"/>
    </row>
    <row r="3" spans="1:13">
      <c r="B3" s="96" t="s">
        <v>54</v>
      </c>
      <c r="C3" s="118">
        <f>'Distributions births'!C2</f>
        <v>0.15</v>
      </c>
      <c r="D3" s="118">
        <f>'Distributions births'!C3</f>
        <v>0.03</v>
      </c>
      <c r="E3" s="118">
        <f>'Distributions births'!C4</f>
        <v>0</v>
      </c>
      <c r="F3" s="9"/>
    </row>
    <row r="4" spans="1:13">
      <c r="C4" s="9"/>
      <c r="D4" s="9"/>
      <c r="E4" s="9"/>
      <c r="F4" s="9"/>
    </row>
    <row r="12" spans="1:13">
      <c r="H12" s="11"/>
      <c r="I12" s="11"/>
      <c r="J12" s="11"/>
      <c r="K12" s="11"/>
      <c r="L12" s="11"/>
      <c r="M12" s="11"/>
    </row>
    <row r="13" spans="1:13">
      <c r="H13" s="11"/>
      <c r="I13" s="11"/>
      <c r="J13" s="74"/>
      <c r="K13" s="74"/>
      <c r="L13" s="74"/>
      <c r="M13" s="11"/>
    </row>
    <row r="14" spans="1:13">
      <c r="H14" s="11"/>
      <c r="I14" s="11"/>
      <c r="J14" s="119"/>
      <c r="K14" s="103"/>
      <c r="L14" s="120"/>
      <c r="M14" s="11"/>
    </row>
    <row r="15" spans="1:13">
      <c r="H15" s="11"/>
      <c r="I15" s="11"/>
      <c r="J15" s="11"/>
      <c r="K15" s="103"/>
      <c r="L15" s="120"/>
      <c r="M15" s="11"/>
    </row>
    <row r="16" spans="1:13">
      <c r="H16" s="11"/>
      <c r="I16" s="11"/>
      <c r="J16" s="11"/>
      <c r="K16" s="103"/>
      <c r="L16" s="120"/>
      <c r="M16" s="11"/>
    </row>
    <row r="17" spans="8:13">
      <c r="H17" s="11"/>
      <c r="I17" s="11"/>
      <c r="J17" s="11"/>
      <c r="K17" s="103"/>
      <c r="L17" s="120"/>
      <c r="M17" s="11"/>
    </row>
    <row r="18" spans="8:13">
      <c r="H18" s="11"/>
      <c r="I18" s="11"/>
      <c r="J18" s="11"/>
      <c r="K18" s="103"/>
      <c r="L18" s="120"/>
      <c r="M18" s="11"/>
    </row>
    <row r="19" spans="8:13">
      <c r="H19" s="11"/>
      <c r="I19" s="11"/>
      <c r="J19" s="11"/>
      <c r="K19" s="103"/>
      <c r="L19" s="120"/>
      <c r="M19" s="11"/>
    </row>
    <row r="20" spans="8:13">
      <c r="H20" s="11"/>
      <c r="I20" s="11"/>
      <c r="J20" s="11"/>
      <c r="K20" s="103"/>
      <c r="L20" s="120"/>
      <c r="M20" s="11"/>
    </row>
    <row r="21" spans="8:13">
      <c r="H21" s="11"/>
      <c r="I21" s="11"/>
      <c r="J21" s="11"/>
      <c r="K21" s="103"/>
      <c r="L21" s="120"/>
      <c r="M21" s="11"/>
    </row>
    <row r="22" spans="8:13">
      <c r="H22" s="11"/>
      <c r="I22" s="11"/>
      <c r="J22" s="11"/>
      <c r="K22" s="103"/>
      <c r="L22" s="120"/>
      <c r="M22" s="11"/>
    </row>
    <row r="23" spans="8:13">
      <c r="H23" s="11"/>
      <c r="I23" s="11"/>
      <c r="J23" s="11"/>
      <c r="K23" s="11"/>
      <c r="L23" s="11"/>
      <c r="M23" s="11"/>
    </row>
    <row r="24" spans="8:13">
      <c r="H24" s="11"/>
      <c r="I24" s="11"/>
      <c r="J24" s="11"/>
      <c r="K24" s="11"/>
      <c r="L24" s="11"/>
      <c r="M24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A2" sqref="A2:XFD2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>
      <c r="A2" s="4" t="s">
        <v>50</v>
      </c>
      <c r="B2" s="14">
        <v>0.621</v>
      </c>
      <c r="C2" s="14">
        <v>0.85</v>
      </c>
      <c r="D2" s="14">
        <v>0.35</v>
      </c>
    </row>
    <row r="3" spans="1:4" ht="15.75" customHeight="1">
      <c r="A3" s="4" t="s">
        <v>161</v>
      </c>
      <c r="B3" s="14">
        <v>0</v>
      </c>
      <c r="C3" s="14">
        <v>0.85</v>
      </c>
      <c r="D3" s="14">
        <v>48</v>
      </c>
    </row>
    <row r="4" spans="1:4" ht="15.75" customHeight="1">
      <c r="A4" s="4" t="s">
        <v>84</v>
      </c>
      <c r="B4" s="63">
        <v>0</v>
      </c>
      <c r="C4" s="64">
        <v>0.85</v>
      </c>
      <c r="D4" s="70">
        <v>50</v>
      </c>
    </row>
    <row r="5" spans="1:4" ht="15.75" customHeight="1">
      <c r="A5" s="4" t="s">
        <v>172</v>
      </c>
      <c r="B5" s="34">
        <v>0</v>
      </c>
      <c r="C5" s="34">
        <v>0.85</v>
      </c>
      <c r="D5" s="19">
        <v>51</v>
      </c>
    </row>
    <row r="6" spans="1:4" ht="15.75" customHeight="1">
      <c r="A6" s="4" t="s">
        <v>83</v>
      </c>
      <c r="B6" s="63">
        <v>0</v>
      </c>
      <c r="C6" s="64">
        <v>0.85</v>
      </c>
      <c r="D6" s="70">
        <v>1</v>
      </c>
    </row>
    <row r="7" spans="1:4" ht="15.75" customHeight="1">
      <c r="A7" s="33" t="s">
        <v>173</v>
      </c>
      <c r="B7" s="34">
        <v>0</v>
      </c>
      <c r="C7" s="34">
        <v>0.85</v>
      </c>
      <c r="D7" s="19">
        <v>1</v>
      </c>
    </row>
    <row r="8" spans="1:4" ht="15.75" customHeight="1">
      <c r="A8" t="s">
        <v>58</v>
      </c>
      <c r="B8" s="14">
        <v>0</v>
      </c>
      <c r="C8" s="14">
        <v>0.85</v>
      </c>
      <c r="D8" s="14">
        <v>25</v>
      </c>
    </row>
    <row r="9" spans="1:4" ht="15.75" customHeight="1">
      <c r="A9" t="s">
        <v>171</v>
      </c>
      <c r="B9" s="65">
        <v>0</v>
      </c>
      <c r="C9" s="66">
        <v>0.85</v>
      </c>
      <c r="D9" s="66">
        <v>2.99</v>
      </c>
    </row>
    <row r="10" spans="1:4" ht="15.75" customHeight="1">
      <c r="A10" t="s">
        <v>174</v>
      </c>
      <c r="B10" s="14">
        <v>0</v>
      </c>
      <c r="C10" s="14">
        <v>0.85</v>
      </c>
      <c r="D10" s="14">
        <v>2.99</v>
      </c>
    </row>
    <row r="11" spans="1:4" ht="15.75" customHeight="1">
      <c r="A11" s="4" t="s">
        <v>86</v>
      </c>
      <c r="B11" s="65">
        <v>0</v>
      </c>
      <c r="C11" s="66">
        <v>0.85</v>
      </c>
      <c r="D11" s="66">
        <v>1.78</v>
      </c>
    </row>
    <row r="12" spans="1:4" ht="15.75" customHeight="1">
      <c r="A12" s="4" t="s">
        <v>175</v>
      </c>
      <c r="B12" s="14">
        <v>0</v>
      </c>
      <c r="C12" s="14">
        <v>0.85</v>
      </c>
      <c r="D12" s="14">
        <v>1.78</v>
      </c>
    </row>
    <row r="13" spans="1:4" ht="15.75" customHeight="1">
      <c r="A13" t="s">
        <v>151</v>
      </c>
      <c r="B13" s="14">
        <v>0</v>
      </c>
      <c r="C13" s="14">
        <v>0.85</v>
      </c>
      <c r="D13" s="14">
        <v>2.06</v>
      </c>
    </row>
    <row r="14" spans="1:4" ht="15.75" customHeight="1">
      <c r="A14" t="s">
        <v>154</v>
      </c>
      <c r="B14" s="14">
        <v>0</v>
      </c>
      <c r="C14" s="14">
        <v>0.85</v>
      </c>
      <c r="D14" s="14">
        <v>0.55000000000000004</v>
      </c>
    </row>
    <row r="15" spans="1:4" ht="15.75" customHeight="1">
      <c r="A15" t="s">
        <v>155</v>
      </c>
      <c r="B15" s="14">
        <v>0</v>
      </c>
      <c r="C15" s="14">
        <v>0.85</v>
      </c>
      <c r="D15" s="14">
        <v>0.73</v>
      </c>
    </row>
    <row r="16" spans="1:4" ht="15.75" customHeight="1">
      <c r="A16" t="s">
        <v>156</v>
      </c>
      <c r="B16" s="14">
        <v>0</v>
      </c>
      <c r="C16" s="14">
        <v>0.85</v>
      </c>
      <c r="D16" s="14">
        <v>1.78</v>
      </c>
    </row>
    <row r="17" spans="1:4" ht="15.75" customHeight="1">
      <c r="A17" t="s">
        <v>157</v>
      </c>
      <c r="B17" s="14">
        <v>0</v>
      </c>
      <c r="C17" s="14">
        <v>0.85</v>
      </c>
      <c r="D17" s="14">
        <v>0.55000000000000004</v>
      </c>
    </row>
    <row r="18" spans="1:4" ht="15.75" customHeight="1">
      <c r="A18" t="s">
        <v>158</v>
      </c>
      <c r="B18" s="14">
        <v>0</v>
      </c>
      <c r="C18" s="14">
        <v>0.85</v>
      </c>
      <c r="D18" s="14">
        <v>0.73</v>
      </c>
    </row>
    <row r="19" spans="1:4" ht="15.75" customHeight="1">
      <c r="A19" t="s">
        <v>159</v>
      </c>
      <c r="B19" s="14">
        <v>0</v>
      </c>
      <c r="C19" s="14">
        <v>0.85</v>
      </c>
      <c r="D19" s="14">
        <v>1.78</v>
      </c>
    </row>
    <row r="20" spans="1:4" ht="15.75" customHeight="1">
      <c r="A20" t="s">
        <v>160</v>
      </c>
      <c r="B20" s="14">
        <v>0</v>
      </c>
      <c r="C20" s="14">
        <v>0.85</v>
      </c>
      <c r="D20" s="14">
        <v>0.24</v>
      </c>
    </row>
    <row r="21" spans="1:4" ht="15.75" customHeight="1">
      <c r="A21" t="s">
        <v>164</v>
      </c>
      <c r="B21" s="14">
        <v>0</v>
      </c>
      <c r="C21" s="14">
        <v>0.85</v>
      </c>
      <c r="D21" s="14">
        <v>0.55000000000000004</v>
      </c>
    </row>
    <row r="22" spans="1:4" ht="15.75" customHeight="1">
      <c r="A22" t="s">
        <v>165</v>
      </c>
      <c r="B22" s="14">
        <v>0</v>
      </c>
      <c r="C22" s="14">
        <v>0.85</v>
      </c>
      <c r="D22" s="14">
        <v>0.73</v>
      </c>
    </row>
    <row r="23" spans="1:4" ht="15.75" customHeight="1">
      <c r="A23" t="s">
        <v>166</v>
      </c>
      <c r="B23" s="14">
        <v>0</v>
      </c>
      <c r="C23" s="14">
        <v>0.85</v>
      </c>
      <c r="D23" s="14">
        <v>1.78</v>
      </c>
    </row>
    <row r="24" spans="1:4" ht="15.75" customHeight="1">
      <c r="A24" t="s">
        <v>167</v>
      </c>
      <c r="B24" s="14">
        <v>0</v>
      </c>
      <c r="C24" s="14">
        <v>0.85</v>
      </c>
      <c r="D24" s="14">
        <v>0.55000000000000004</v>
      </c>
    </row>
    <row r="25" spans="1:4" ht="15.75" customHeight="1">
      <c r="A25" t="s">
        <v>168</v>
      </c>
      <c r="B25" s="14">
        <v>0</v>
      </c>
      <c r="C25" s="14">
        <v>0.85</v>
      </c>
      <c r="D25" s="14">
        <v>0.73</v>
      </c>
    </row>
    <row r="26" spans="1:4" ht="15.75" customHeight="1">
      <c r="A26" t="s">
        <v>169</v>
      </c>
      <c r="B26" s="14">
        <v>0</v>
      </c>
      <c r="C26" s="14">
        <v>0.85</v>
      </c>
      <c r="D26" s="14">
        <v>1.78</v>
      </c>
    </row>
    <row r="27" spans="1:4" ht="15.75" customHeight="1">
      <c r="A27" t="s">
        <v>170</v>
      </c>
      <c r="B27" s="14">
        <v>0</v>
      </c>
      <c r="C27" s="14">
        <v>0.85</v>
      </c>
      <c r="D27" s="14">
        <v>0.24</v>
      </c>
    </row>
    <row r="28" spans="1:4" ht="15.75" customHeight="1">
      <c r="A28" s="4" t="s">
        <v>89</v>
      </c>
      <c r="B28" s="14">
        <v>0</v>
      </c>
      <c r="C28" s="14">
        <v>0.12</v>
      </c>
      <c r="D28" s="19">
        <v>0.18</v>
      </c>
    </row>
    <row r="29" spans="1:4" ht="15.75" customHeight="1">
      <c r="A29" s="4" t="s">
        <v>90</v>
      </c>
      <c r="B29" s="14">
        <v>0</v>
      </c>
      <c r="C29" s="14">
        <v>0.05</v>
      </c>
      <c r="D29" s="19">
        <v>0.13</v>
      </c>
    </row>
    <row r="30" spans="1:4" ht="15.75" customHeight="1">
      <c r="A30" s="4" t="s">
        <v>91</v>
      </c>
      <c r="B30" s="14">
        <v>0</v>
      </c>
      <c r="C30" s="14">
        <v>0.8</v>
      </c>
      <c r="D30" s="19">
        <v>0.74</v>
      </c>
    </row>
    <row r="31" spans="1:4" ht="15.75" customHeight="1">
      <c r="A31" s="4" t="s">
        <v>109</v>
      </c>
      <c r="B31" s="14">
        <v>0</v>
      </c>
      <c r="C31" s="13">
        <v>0.85</v>
      </c>
      <c r="D31" s="19">
        <v>0.25</v>
      </c>
    </row>
    <row r="32" spans="1:4" ht="15.75" customHeight="1">
      <c r="A32" s="12" t="s">
        <v>180</v>
      </c>
      <c r="B32" s="19">
        <v>0</v>
      </c>
      <c r="C32" s="14">
        <v>0.12</v>
      </c>
      <c r="D32" s="19">
        <v>0.19</v>
      </c>
    </row>
    <row r="33" spans="1:4" ht="15.75" customHeight="1">
      <c r="A33" s="12" t="s">
        <v>181</v>
      </c>
      <c r="B33" s="19">
        <v>0</v>
      </c>
      <c r="C33" s="14">
        <v>0.05</v>
      </c>
      <c r="D33" s="19">
        <v>0.14000000000000001</v>
      </c>
    </row>
    <row r="34" spans="1:4" ht="15.75" customHeight="1">
      <c r="A34" s="12" t="s">
        <v>182</v>
      </c>
      <c r="B34" s="19">
        <v>0</v>
      </c>
      <c r="C34" s="14">
        <v>0.8</v>
      </c>
      <c r="D34" s="19">
        <v>0.75</v>
      </c>
    </row>
    <row r="35" spans="1:4" ht="15.75" customHeight="1">
      <c r="A35" s="4" t="s">
        <v>87</v>
      </c>
      <c r="B35" s="14">
        <v>0.2</v>
      </c>
      <c r="C35" s="14">
        <v>0.85</v>
      </c>
      <c r="D35" s="19">
        <v>2.61</v>
      </c>
    </row>
    <row r="36" spans="1:4" ht="15.75" customHeight="1">
      <c r="A36" s="4" t="s">
        <v>179</v>
      </c>
      <c r="B36" s="14">
        <v>0</v>
      </c>
      <c r="C36" s="13">
        <v>0.85</v>
      </c>
      <c r="D36" s="19">
        <f>180</f>
        <v>180</v>
      </c>
    </row>
    <row r="37" spans="1:4" ht="15.75" customHeight="1">
      <c r="A37" s="4" t="s">
        <v>189</v>
      </c>
      <c r="B37" s="14">
        <v>0</v>
      </c>
      <c r="C37" s="13">
        <v>0.85</v>
      </c>
      <c r="D37" s="19">
        <f>30*AVERAGE('Incidence of conditions'!B5:F5)</f>
        <v>10.046400000000002</v>
      </c>
    </row>
    <row r="38" spans="1:4" ht="15.75" customHeight="1">
      <c r="A38" s="4" t="s">
        <v>190</v>
      </c>
      <c r="B38" s="14">
        <v>0.61</v>
      </c>
      <c r="C38" s="13">
        <v>0.85</v>
      </c>
      <c r="D38" s="19">
        <f>179.97*AVERAGE('Incidence of conditions'!B6:F6)</f>
        <v>19.933477200000002</v>
      </c>
    </row>
    <row r="39" spans="1:4" ht="15.75" customHeight="1">
      <c r="A39" s="81" t="s">
        <v>225</v>
      </c>
      <c r="B39" s="121">
        <v>0.5</v>
      </c>
      <c r="C39" s="14">
        <v>0.85</v>
      </c>
      <c r="D39" s="19">
        <f>SUM('Interventions family planning'!E2:E10)</f>
        <v>0.82100000000000006</v>
      </c>
    </row>
    <row r="40" spans="1:4" ht="15.75" customHeight="1">
      <c r="A40" s="90" t="s">
        <v>246</v>
      </c>
      <c r="B40" s="121">
        <v>0.1</v>
      </c>
      <c r="C40" s="14">
        <v>0.85</v>
      </c>
      <c r="D40" s="19">
        <v>0.8</v>
      </c>
    </row>
    <row r="41" spans="1:4" ht="15.75" customHeight="1">
      <c r="A41" t="s">
        <v>249</v>
      </c>
      <c r="B41" s="121">
        <v>0.84</v>
      </c>
      <c r="C41" s="13">
        <v>0.85</v>
      </c>
      <c r="D41" s="19">
        <v>1</v>
      </c>
    </row>
    <row r="42" spans="1:4" ht="15.75" customHeight="1">
      <c r="A42" t="s">
        <v>250</v>
      </c>
      <c r="B42" s="121">
        <v>0.14000000000000001</v>
      </c>
      <c r="C42" s="13">
        <v>0.85</v>
      </c>
      <c r="D42" s="19">
        <v>1</v>
      </c>
    </row>
    <row r="43" spans="1:4" ht="15.75" customHeight="1">
      <c r="A43" t="s">
        <v>251</v>
      </c>
      <c r="B43" s="121">
        <v>0.69</v>
      </c>
      <c r="C43" s="13">
        <v>0.85</v>
      </c>
      <c r="D43" s="19">
        <v>1</v>
      </c>
    </row>
    <row r="44" spans="1:4" ht="15.75" customHeight="1">
      <c r="A44" t="s">
        <v>252</v>
      </c>
      <c r="B44" s="121">
        <v>0.38700000000000001</v>
      </c>
      <c r="C44" s="13">
        <v>0.85</v>
      </c>
      <c r="D44" s="19">
        <v>1</v>
      </c>
    </row>
    <row r="45" spans="1:4" ht="15.75" customHeight="1">
      <c r="A45" t="s">
        <v>253</v>
      </c>
      <c r="B45" s="121">
        <v>0.4</v>
      </c>
      <c r="C45" s="13">
        <v>0.85</v>
      </c>
      <c r="D45" s="19">
        <v>1</v>
      </c>
    </row>
    <row r="46" spans="1:4" ht="15.75" customHeight="1">
      <c r="A46" t="s">
        <v>176</v>
      </c>
      <c r="B46" s="122">
        <v>0</v>
      </c>
      <c r="C46" s="125">
        <v>0.85</v>
      </c>
      <c r="D46" s="123">
        <v>1</v>
      </c>
    </row>
    <row r="47" spans="1:4" ht="15.75" customHeight="1">
      <c r="A47" t="s">
        <v>254</v>
      </c>
      <c r="B47" s="122">
        <v>0</v>
      </c>
      <c r="C47" s="125">
        <v>0.85</v>
      </c>
      <c r="D47" s="123">
        <v>1</v>
      </c>
    </row>
    <row r="48" spans="1:4" ht="15.75" customHeight="1">
      <c r="A48" t="s">
        <v>255</v>
      </c>
      <c r="B48" s="122">
        <v>0</v>
      </c>
      <c r="C48" s="125">
        <v>0.85</v>
      </c>
      <c r="D48" s="123">
        <v>1</v>
      </c>
    </row>
    <row r="49" spans="1:4" ht="15.75" customHeight="1">
      <c r="A49" s="4" t="s">
        <v>257</v>
      </c>
      <c r="B49" s="122">
        <v>0</v>
      </c>
      <c r="C49" s="125">
        <v>0.85</v>
      </c>
      <c r="D49" s="123">
        <v>1</v>
      </c>
    </row>
    <row r="50" spans="1:4" ht="15.75" customHeight="1">
      <c r="A50" s="4" t="s">
        <v>258</v>
      </c>
      <c r="B50" s="122">
        <v>0</v>
      </c>
      <c r="C50" s="125">
        <v>0.85</v>
      </c>
      <c r="D50" s="126">
        <v>1</v>
      </c>
    </row>
    <row r="51" spans="1:4" ht="15.75" customHeight="1">
      <c r="A51" s="4" t="s">
        <v>259</v>
      </c>
      <c r="B51" s="122">
        <v>0</v>
      </c>
      <c r="C51" s="125">
        <v>0.85</v>
      </c>
      <c r="D51" s="12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"/>
  <sheetData>
    <row r="1" spans="1:6" ht="15.75" customHeight="1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>
      <c r="A3" s="10"/>
      <c r="B3" t="s">
        <v>7</v>
      </c>
      <c r="C3" s="48"/>
      <c r="D3" s="19">
        <v>0</v>
      </c>
      <c r="E3" s="19">
        <v>0</v>
      </c>
    </row>
    <row r="4" spans="1:5">
      <c r="A4" s="10"/>
      <c r="B4" t="s">
        <v>8</v>
      </c>
      <c r="C4" s="38">
        <v>0.74</v>
      </c>
      <c r="D4" s="19">
        <v>0</v>
      </c>
      <c r="E4" s="19">
        <v>0</v>
      </c>
    </row>
    <row r="5" spans="1: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>
      <c r="A11" s="10"/>
    </row>
    <row r="12" spans="1:5">
      <c r="A12" s="10"/>
    </row>
    <row r="13" spans="1: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>
      <c r="B14" t="s">
        <v>7</v>
      </c>
      <c r="C14" s="49"/>
      <c r="D14" s="19">
        <v>0</v>
      </c>
      <c r="E14" s="19">
        <v>0</v>
      </c>
    </row>
    <row r="15" spans="1:5">
      <c r="B15" t="s">
        <v>8</v>
      </c>
      <c r="C15" s="39">
        <v>0.31079999999999997</v>
      </c>
      <c r="D15" s="19">
        <v>0</v>
      </c>
      <c r="E15" s="19">
        <v>0</v>
      </c>
    </row>
    <row r="16" spans="1:5">
      <c r="B16" t="s">
        <v>9</v>
      </c>
      <c r="C16" s="39">
        <v>0.23100000000000001</v>
      </c>
      <c r="D16" s="19">
        <v>0</v>
      </c>
      <c r="E16" s="19">
        <v>0</v>
      </c>
    </row>
    <row r="17" spans="1:5">
      <c r="B17" t="s">
        <v>10</v>
      </c>
      <c r="C17" s="39">
        <v>0.17934</v>
      </c>
      <c r="D17" s="19">
        <v>0</v>
      </c>
      <c r="E17" s="19">
        <v>0</v>
      </c>
    </row>
    <row r="18" spans="1:5">
      <c r="B18" t="s">
        <v>82</v>
      </c>
      <c r="C18" s="19">
        <v>0</v>
      </c>
      <c r="D18" s="36">
        <v>0.2238</v>
      </c>
      <c r="E18" s="36">
        <v>0.23580000000000001</v>
      </c>
    </row>
    <row r="19" spans="1:5">
      <c r="B19" t="s">
        <v>128</v>
      </c>
      <c r="C19" s="19">
        <v>0</v>
      </c>
      <c r="D19" s="36">
        <v>0.2238</v>
      </c>
      <c r="E19" s="36">
        <v>0.23580000000000001</v>
      </c>
    </row>
    <row r="20" spans="1:5">
      <c r="B20" t="s">
        <v>129</v>
      </c>
      <c r="C20" s="19">
        <v>0</v>
      </c>
      <c r="D20" s="36">
        <v>0.2238</v>
      </c>
      <c r="E20" s="36">
        <v>0.23580000000000001</v>
      </c>
    </row>
    <row r="21" spans="1:5">
      <c r="B21" t="s">
        <v>130</v>
      </c>
      <c r="C21" s="19">
        <v>0</v>
      </c>
      <c r="D21" s="36">
        <v>0.2238</v>
      </c>
      <c r="E21" s="36">
        <v>0.23580000000000001</v>
      </c>
    </row>
    <row r="24" spans="1: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F35" sqref="F35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"/>
    </sheetView>
  </sheetViews>
  <sheetFormatPr baseColWidth="10" defaultRowHeight="12" x14ac:dyDescent="0"/>
  <cols>
    <col min="1" max="1" width="20.83203125" customWidth="1"/>
    <col min="2" max="2" width="50" customWidth="1"/>
  </cols>
  <sheetData>
    <row r="1" spans="1:3">
      <c r="A1" s="10" t="s">
        <v>245</v>
      </c>
      <c r="B1" s="10" t="s">
        <v>244</v>
      </c>
      <c r="C1" s="10" t="s">
        <v>243</v>
      </c>
    </row>
    <row r="2" spans="1:3">
      <c r="A2" s="112" t="s">
        <v>242</v>
      </c>
      <c r="B2" s="113" t="s">
        <v>232</v>
      </c>
      <c r="C2" s="102">
        <v>0.15</v>
      </c>
    </row>
    <row r="3" spans="1:3">
      <c r="B3" s="113" t="s">
        <v>233</v>
      </c>
      <c r="C3" s="102">
        <v>0.03</v>
      </c>
    </row>
    <row r="4" spans="1:3">
      <c r="B4" s="113" t="s">
        <v>234</v>
      </c>
      <c r="C4" s="102">
        <v>0</v>
      </c>
    </row>
    <row r="5" spans="1:3">
      <c r="B5" s="114" t="s">
        <v>235</v>
      </c>
      <c r="C5" s="102">
        <v>0.19</v>
      </c>
    </row>
    <row r="6" spans="1:3">
      <c r="B6" s="114" t="s">
        <v>236</v>
      </c>
      <c r="C6" s="102">
        <v>0.39</v>
      </c>
    </row>
    <row r="7" spans="1:3">
      <c r="B7" s="114" t="s">
        <v>237</v>
      </c>
      <c r="C7" s="102">
        <v>0.19</v>
      </c>
    </row>
    <row r="8" spans="1:3">
      <c r="B8" s="115" t="s">
        <v>238</v>
      </c>
      <c r="C8" s="102">
        <v>1E-3</v>
      </c>
    </row>
    <row r="9" spans="1:3">
      <c r="B9" s="115" t="s">
        <v>239</v>
      </c>
      <c r="C9" s="102">
        <v>7.0000000000000001E-3</v>
      </c>
    </row>
    <row r="10" spans="1:3">
      <c r="B10" s="115" t="s">
        <v>240</v>
      </c>
      <c r="C10" s="102">
        <v>0.04</v>
      </c>
    </row>
    <row r="11" spans="1:3">
      <c r="C11" s="102"/>
    </row>
    <row r="12" spans="1:3">
      <c r="A12" s="112" t="s">
        <v>241</v>
      </c>
      <c r="B12" s="103" t="s">
        <v>228</v>
      </c>
      <c r="C12" s="102">
        <v>0.34</v>
      </c>
    </row>
    <row r="13" spans="1:3">
      <c r="B13" s="103" t="s">
        <v>229</v>
      </c>
      <c r="C13" s="102">
        <v>0.05</v>
      </c>
    </row>
    <row r="14" spans="1:3">
      <c r="B14" s="103" t="s">
        <v>230</v>
      </c>
      <c r="C14" s="102">
        <v>7.0000000000000007E-2</v>
      </c>
    </row>
    <row r="15" spans="1:3">
      <c r="B15" s="103" t="s">
        <v>231</v>
      </c>
      <c r="C15" s="102">
        <v>0.55000000000000004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topLeftCell="A9" workbookViewId="0">
      <selection activeCell="A24" sqref="A24"/>
    </sheetView>
  </sheetViews>
  <sheetFormatPr baseColWidth="10" defaultColWidth="14.5" defaultRowHeight="15.75" customHeight="1" x14ac:dyDescent="0"/>
  <cols>
    <col min="2" max="2" width="43.6640625" customWidth="1"/>
  </cols>
  <sheetData>
    <row r="1" spans="1:6" ht="15.75" customHeight="1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>
      <c r="A7" s="10"/>
      <c r="C7" s="5"/>
    </row>
    <row r="8" spans="1:6" ht="15.75" customHeight="1">
      <c r="A8" s="10"/>
    </row>
    <row r="9" spans="1:6" ht="15.75" customHeight="1">
      <c r="B9" s="10" t="s">
        <v>5</v>
      </c>
      <c r="C9" s="32"/>
      <c r="D9" s="10"/>
      <c r="E9" s="10"/>
      <c r="F9" s="10"/>
    </row>
    <row r="10" spans="1:6" ht="15.75" customHeight="1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1:7" ht="15.75" customHeight="1">
      <c r="B17" s="5" t="s">
        <v>25</v>
      </c>
      <c r="C17" s="5">
        <v>1</v>
      </c>
      <c r="D17">
        <v>1</v>
      </c>
      <c r="E17" s="5">
        <v>1</v>
      </c>
      <c r="F17" s="5">
        <v>1</v>
      </c>
    </row>
    <row r="20" spans="1:7" ht="15.75" customHeight="1">
      <c r="B20" s="10" t="s">
        <v>242</v>
      </c>
    </row>
    <row r="21" spans="1:7" ht="15.75" customHeight="1">
      <c r="A21" s="10" t="s">
        <v>247</v>
      </c>
      <c r="B21" s="105" t="s">
        <v>232</v>
      </c>
      <c r="C21" s="108">
        <v>1</v>
      </c>
      <c r="D21" s="108">
        <v>1.52</v>
      </c>
      <c r="E21" s="108">
        <v>1.75</v>
      </c>
      <c r="F21" s="108">
        <v>3.14</v>
      </c>
      <c r="G21" s="109"/>
    </row>
    <row r="22" spans="1:7" ht="15.75" customHeight="1">
      <c r="B22" s="105" t="s">
        <v>233</v>
      </c>
      <c r="C22" s="108">
        <v>1</v>
      </c>
      <c r="D22" s="108">
        <v>1.2</v>
      </c>
      <c r="E22" s="108">
        <v>1.4</v>
      </c>
      <c r="F22" s="108">
        <v>1.6</v>
      </c>
      <c r="G22" s="109"/>
    </row>
    <row r="23" spans="1:7" ht="15.75" customHeight="1">
      <c r="B23" s="105" t="s">
        <v>234</v>
      </c>
      <c r="C23" s="108">
        <v>1</v>
      </c>
      <c r="D23" s="108">
        <v>1.2</v>
      </c>
      <c r="E23" s="108">
        <v>1.4</v>
      </c>
      <c r="F23" s="108">
        <v>1.6</v>
      </c>
      <c r="G23" s="109"/>
    </row>
    <row r="24" spans="1:7" ht="15.75" customHeight="1">
      <c r="B24" s="106" t="s">
        <v>235</v>
      </c>
      <c r="C24" s="108">
        <v>1</v>
      </c>
      <c r="D24" s="108">
        <v>1.52</v>
      </c>
      <c r="E24" s="108">
        <v>1.75</v>
      </c>
      <c r="F24" s="108">
        <v>1.73</v>
      </c>
      <c r="G24" s="109"/>
    </row>
    <row r="25" spans="1:7" ht="15.75" customHeight="1">
      <c r="B25" s="106" t="s">
        <v>236</v>
      </c>
      <c r="C25" s="108">
        <v>1</v>
      </c>
      <c r="D25" s="108">
        <v>1</v>
      </c>
      <c r="E25" s="108">
        <v>1</v>
      </c>
      <c r="F25" s="108">
        <v>1</v>
      </c>
      <c r="G25" s="109"/>
    </row>
    <row r="26" spans="1:7" ht="15.75" customHeight="1">
      <c r="B26" s="106" t="s">
        <v>237</v>
      </c>
      <c r="C26" s="108">
        <v>1</v>
      </c>
      <c r="D26" s="108">
        <v>1</v>
      </c>
      <c r="E26" s="108">
        <v>1</v>
      </c>
      <c r="F26" s="108">
        <v>1</v>
      </c>
      <c r="G26" s="109"/>
    </row>
    <row r="27" spans="1:7" ht="15.75" customHeight="1">
      <c r="B27" s="107" t="s">
        <v>238</v>
      </c>
      <c r="C27" s="108">
        <v>1</v>
      </c>
      <c r="D27" s="108">
        <v>1.52</v>
      </c>
      <c r="E27" s="108">
        <v>1.75</v>
      </c>
      <c r="F27" s="108">
        <v>1.52</v>
      </c>
      <c r="G27" s="109"/>
    </row>
    <row r="28" spans="1:7" ht="15.75" customHeight="1">
      <c r="B28" s="107" t="s">
        <v>239</v>
      </c>
      <c r="C28" s="108">
        <v>1</v>
      </c>
      <c r="D28" s="108">
        <v>1</v>
      </c>
      <c r="E28" s="108">
        <v>1.33</v>
      </c>
      <c r="F28" s="108">
        <v>1</v>
      </c>
      <c r="G28" s="109"/>
    </row>
    <row r="29" spans="1:7" ht="15.75" customHeight="1">
      <c r="B29" s="107" t="s">
        <v>240</v>
      </c>
      <c r="C29" s="108">
        <v>1</v>
      </c>
      <c r="D29" s="108">
        <v>1</v>
      </c>
      <c r="E29" s="108">
        <v>1.33</v>
      </c>
      <c r="F29" s="108">
        <v>1</v>
      </c>
      <c r="G29" s="109"/>
    </row>
    <row r="30" spans="1:7" ht="15.75" customHeight="1">
      <c r="C30" s="109"/>
      <c r="D30" s="109"/>
      <c r="E30" s="109"/>
      <c r="F30" s="109"/>
      <c r="G30" s="109"/>
    </row>
    <row r="31" spans="1:7" ht="15.75" customHeight="1">
      <c r="B31" s="10" t="s">
        <v>241</v>
      </c>
      <c r="C31" s="110"/>
      <c r="D31" s="110"/>
      <c r="E31" s="110"/>
      <c r="F31" s="110"/>
      <c r="G31" s="109"/>
    </row>
    <row r="32" spans="1:7" ht="15.75" customHeight="1">
      <c r="A32" s="10" t="s">
        <v>248</v>
      </c>
      <c r="B32" s="104" t="s">
        <v>228</v>
      </c>
      <c r="C32" s="108">
        <v>1</v>
      </c>
      <c r="D32" s="111">
        <v>1</v>
      </c>
      <c r="E32" s="111">
        <v>1</v>
      </c>
      <c r="F32" s="111">
        <v>1</v>
      </c>
      <c r="G32" s="109"/>
    </row>
    <row r="33" spans="2:10" ht="15.75" customHeight="1">
      <c r="B33" s="104" t="s">
        <v>229</v>
      </c>
      <c r="C33" s="108">
        <v>1</v>
      </c>
      <c r="D33" s="111">
        <v>1.41</v>
      </c>
      <c r="E33" s="111">
        <v>1.49</v>
      </c>
      <c r="F33" s="111">
        <v>3.03</v>
      </c>
      <c r="G33" s="109"/>
    </row>
    <row r="34" spans="2:10" ht="15.75" customHeight="1">
      <c r="B34" s="104" t="s">
        <v>230</v>
      </c>
      <c r="C34" s="108">
        <v>1</v>
      </c>
      <c r="D34" s="111">
        <v>1.18</v>
      </c>
      <c r="E34" s="111">
        <v>1.1000000000000001</v>
      </c>
      <c r="F34" s="111">
        <v>1.77</v>
      </c>
      <c r="G34" s="109"/>
    </row>
    <row r="35" spans="2:10" ht="15.75" customHeight="1">
      <c r="B35" s="104" t="s">
        <v>231</v>
      </c>
      <c r="C35" s="108">
        <v>1</v>
      </c>
      <c r="D35" s="111">
        <v>1</v>
      </c>
      <c r="E35" s="111">
        <v>1</v>
      </c>
      <c r="F35" s="111">
        <v>1</v>
      </c>
      <c r="G35" s="109"/>
    </row>
    <row r="36" spans="2:10" ht="15.75" customHeight="1">
      <c r="C36" s="109"/>
      <c r="D36" s="109"/>
      <c r="E36" s="109"/>
      <c r="F36" s="109"/>
      <c r="G36" s="109"/>
      <c r="H36" s="109"/>
      <c r="I36" s="109"/>
      <c r="J36" s="10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49" workbookViewId="0">
      <selection activeCell="A46" sqref="A46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Distributions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PW</vt:lpstr>
      <vt:lpstr>Interventions for children</vt:lpstr>
      <vt:lpstr>Interventions family planning</vt:lpstr>
      <vt:lpstr>Interventions birth age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2018-01-02T04:16:56Z</dcterms:modified>
</cp:coreProperties>
</file>